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- žst Lovosice..." sheetId="2" r:id="rId2"/>
    <sheet name="02 - SO 02 - žst Lovosice..." sheetId="3" r:id="rId3"/>
    <sheet name="03.1 - SO 03.1 - SVK na 1..." sheetId="4" r:id="rId4"/>
    <sheet name="03.2 - SO 03.2 - Úprava G..." sheetId="5" r:id="rId5"/>
    <sheet name="04.1 - SO 04.1 - SVK na 2..." sheetId="6" r:id="rId6"/>
    <sheet name="04.2 - SO 04.2 - Úprava G..." sheetId="7" r:id="rId7"/>
    <sheet name="05.1 - so 05.1 - SVK na 1..." sheetId="8" r:id="rId8"/>
    <sheet name="05.2 - SO 05.2 - SVK na 1..." sheetId="9" r:id="rId9"/>
    <sheet name="05.3 - SO 05.3 - Úprava G..." sheetId="10" r:id="rId10"/>
    <sheet name="06.1 - SO 06.1 - SVK na 2..." sheetId="11" r:id="rId11"/>
    <sheet name="06.2 - SO 06.2 - Úprava G..." sheetId="12" r:id="rId12"/>
    <sheet name="07 - SO 07 - žst Lovosice..." sheetId="13" r:id="rId13"/>
    <sheet name="08 - Materiál dodávaný ob..." sheetId="14" r:id="rId14"/>
    <sheet name="09 - VRN" sheetId="15" r:id="rId15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'01 - SO 01 - žst Lovosice...'!$C$79:$K$231</definedName>
    <definedName name="_xlnm.Print_Area" localSheetId="1">'01 - SO 01 - žst Lovosice...'!$C$4:$J$39,'01 - SO 01 - žst Lovosice...'!$C$45:$J$61,'01 - SO 01 - žst Lovosice...'!$C$67:$K$231</definedName>
    <definedName name="_xlnm.Print_Titles" localSheetId="1">'01 - SO 01 - žst Lovosice...'!$79:$79</definedName>
    <definedName name="_xlnm._FilterDatabase" localSheetId="2" hidden="1">'02 - SO 02 - žst Lovosice...'!$C$78:$K$321</definedName>
    <definedName name="_xlnm.Print_Area" localSheetId="2">'02 - SO 02 - žst Lovosice...'!$C$4:$J$39,'02 - SO 02 - žst Lovosice...'!$C$45:$J$60,'02 - SO 02 - žst Lovosice...'!$C$66:$K$321</definedName>
    <definedName name="_xlnm.Print_Titles" localSheetId="2">'02 - SO 02 - žst Lovosice...'!$78:$78</definedName>
    <definedName name="_xlnm._FilterDatabase" localSheetId="3" hidden="1">'03.1 - SO 03.1 - SVK na 1...'!$C$84:$K$150</definedName>
    <definedName name="_xlnm.Print_Area" localSheetId="3">'03.1 - SO 03.1 - SVK na 1...'!$C$4:$J$41,'03.1 - SO 03.1 - SVK na 1...'!$C$47:$J$64,'03.1 - SO 03.1 - SVK na 1...'!$C$70:$K$150</definedName>
    <definedName name="_xlnm.Print_Titles" localSheetId="3">'03.1 - SO 03.1 - SVK na 1...'!$84:$84</definedName>
    <definedName name="_xlnm._FilterDatabase" localSheetId="4" hidden="1">'03.2 - SO 03.2 - Úprava G...'!$C$84:$K$110</definedName>
    <definedName name="_xlnm.Print_Area" localSheetId="4">'03.2 - SO 03.2 - Úprava G...'!$C$4:$J$41,'03.2 - SO 03.2 - Úprava G...'!$C$47:$J$64,'03.2 - SO 03.2 - Úprava G...'!$C$70:$K$110</definedName>
    <definedName name="_xlnm.Print_Titles" localSheetId="4">'03.2 - SO 03.2 - Úprava G...'!$84:$84</definedName>
    <definedName name="_xlnm._FilterDatabase" localSheetId="5" hidden="1">'04.1 - SO 04.1 - SVK na 2...'!$C$84:$K$164</definedName>
    <definedName name="_xlnm.Print_Area" localSheetId="5">'04.1 - SO 04.1 - SVK na 2...'!$C$4:$J$41,'04.1 - SO 04.1 - SVK na 2...'!$C$47:$J$64,'04.1 - SO 04.1 - SVK na 2...'!$C$70:$K$164</definedName>
    <definedName name="_xlnm.Print_Titles" localSheetId="5">'04.1 - SO 04.1 - SVK na 2...'!$84:$84</definedName>
    <definedName name="_xlnm._FilterDatabase" localSheetId="6" hidden="1">'04.2 - SO 04.2 - Úprava G...'!$C$84:$K$131</definedName>
    <definedName name="_xlnm.Print_Area" localSheetId="6">'04.2 - SO 04.2 - Úprava G...'!$C$4:$J$41,'04.2 - SO 04.2 - Úprava G...'!$C$47:$J$64,'04.2 - SO 04.2 - Úprava G...'!$C$70:$K$131</definedName>
    <definedName name="_xlnm.Print_Titles" localSheetId="6">'04.2 - SO 04.2 - Úprava G...'!$84:$84</definedName>
    <definedName name="_xlnm._FilterDatabase" localSheetId="7" hidden="1">'05.1 - so 05.1 - SVK na 1...'!$C$84:$K$181</definedName>
    <definedName name="_xlnm.Print_Area" localSheetId="7">'05.1 - so 05.1 - SVK na 1...'!$C$4:$J$41,'05.1 - so 05.1 - SVK na 1...'!$C$47:$J$64,'05.1 - so 05.1 - SVK na 1...'!$C$70:$K$181</definedName>
    <definedName name="_xlnm.Print_Titles" localSheetId="7">'05.1 - so 05.1 - SVK na 1...'!$84:$84</definedName>
    <definedName name="_xlnm._FilterDatabase" localSheetId="8" hidden="1">'05.2 - SO 05.2 - SVK na 1...'!$C$84:$K$185</definedName>
    <definedName name="_xlnm.Print_Area" localSheetId="8">'05.2 - SO 05.2 - SVK na 1...'!$C$4:$J$41,'05.2 - SO 05.2 - SVK na 1...'!$C$47:$J$64,'05.2 - SO 05.2 - SVK na 1...'!$C$70:$K$185</definedName>
    <definedName name="_xlnm.Print_Titles" localSheetId="8">'05.2 - SO 05.2 - SVK na 1...'!$84:$84</definedName>
    <definedName name="_xlnm._FilterDatabase" localSheetId="9" hidden="1">'05.3 - SO 05.3 - Úprava G...'!$C$84:$K$98</definedName>
    <definedName name="_xlnm.Print_Area" localSheetId="9">'05.3 - SO 05.3 - Úprava G...'!$C$4:$J$41,'05.3 - SO 05.3 - Úprava G...'!$C$47:$J$64,'05.3 - SO 05.3 - Úprava G...'!$C$70:$K$98</definedName>
    <definedName name="_xlnm.Print_Titles" localSheetId="9">'05.3 - SO 05.3 - Úprava G...'!$84:$84</definedName>
    <definedName name="_xlnm._FilterDatabase" localSheetId="10" hidden="1">'06.1 - SO 06.1 - SVK na 2...'!$C$84:$K$171</definedName>
    <definedName name="_xlnm.Print_Area" localSheetId="10">'06.1 - SO 06.1 - SVK na 2...'!$C$4:$J$41,'06.1 - SO 06.1 - SVK na 2...'!$C$47:$J$64,'06.1 - SO 06.1 - SVK na 2...'!$C$70:$K$171</definedName>
    <definedName name="_xlnm.Print_Titles" localSheetId="10">'06.1 - SO 06.1 - SVK na 2...'!$84:$84</definedName>
    <definedName name="_xlnm._FilterDatabase" localSheetId="11" hidden="1">'06.2 - SO 06.2 - Úprava G...'!$C$84:$K$110</definedName>
    <definedName name="_xlnm.Print_Area" localSheetId="11">'06.2 - SO 06.2 - Úprava G...'!$C$4:$J$41,'06.2 - SO 06.2 - Úprava G...'!$C$47:$J$64,'06.2 - SO 06.2 - Úprava G...'!$C$70:$K$110</definedName>
    <definedName name="_xlnm.Print_Titles" localSheetId="11">'06.2 - SO 06.2 - Úprava G...'!$84:$84</definedName>
    <definedName name="_xlnm._FilterDatabase" localSheetId="12" hidden="1">'07 - SO 07 - žst Lovosice...'!$C$78:$K$200</definedName>
    <definedName name="_xlnm.Print_Area" localSheetId="12">'07 - SO 07 - žst Lovosice...'!$C$4:$J$39,'07 - SO 07 - žst Lovosice...'!$C$45:$J$60,'07 - SO 07 - žst Lovosice...'!$C$66:$K$200</definedName>
    <definedName name="_xlnm.Print_Titles" localSheetId="12">'07 - SO 07 - žst Lovosice...'!$78:$78</definedName>
    <definedName name="_xlnm._FilterDatabase" localSheetId="13" hidden="1">'08 - Materiál dodávaný ob...'!$C$78:$K$113</definedName>
    <definedName name="_xlnm.Print_Area" localSheetId="13">'08 - Materiál dodávaný ob...'!$C$4:$J$39,'08 - Materiál dodávaný ob...'!$C$45:$J$60,'08 - Materiál dodávaný ob...'!$C$66:$K$113</definedName>
    <definedName name="_xlnm.Print_Titles" localSheetId="13">'08 - Materiál dodávaný ob...'!$78:$78</definedName>
    <definedName name="_xlnm._FilterDatabase" localSheetId="14" hidden="1">'09 - VRN'!$C$79:$K$101</definedName>
    <definedName name="_xlnm.Print_Area" localSheetId="14">'09 - VRN'!$C$4:$J$39,'09 - VRN'!$C$45:$J$61,'09 - VRN'!$C$67:$K$101</definedName>
    <definedName name="_xlnm.Print_Titles" localSheetId="14">'09 - VRN'!$79:$79</definedName>
  </definedNames>
  <calcPr/>
</workbook>
</file>

<file path=xl/calcChain.xml><?xml version="1.0" encoding="utf-8"?>
<calcChain xmlns="http://schemas.openxmlformats.org/spreadsheetml/2006/main">
  <c i="15" r="J37"/>
  <c r="J36"/>
  <c i="1" r="AY72"/>
  <c i="15" r="J35"/>
  <c i="1" r="AX72"/>
  <c i="15"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6"/>
  <c r="BH86"/>
  <c r="BG86"/>
  <c r="BF86"/>
  <c r="T86"/>
  <c r="R86"/>
  <c r="P86"/>
  <c r="BK86"/>
  <c r="J86"/>
  <c r="BE86"/>
  <c r="BI82"/>
  <c r="F37"/>
  <c i="1" r="BD72"/>
  <c i="15" r="BH82"/>
  <c r="F36"/>
  <c i="1" r="BC72"/>
  <c i="15" r="BG82"/>
  <c r="F35"/>
  <c i="1" r="BB72"/>
  <c i="15" r="BF82"/>
  <c r="J34"/>
  <c i="1" r="AW72"/>
  <c i="15" r="F34"/>
  <c i="1" r="BA72"/>
  <c i="15" r="T82"/>
  <c r="T81"/>
  <c r="T80"/>
  <c r="R82"/>
  <c r="R81"/>
  <c r="R80"/>
  <c r="P82"/>
  <c r="P81"/>
  <c r="P80"/>
  <c i="1" r="AU72"/>
  <c i="15" r="BK82"/>
  <c r="BK81"/>
  <c r="J81"/>
  <c r="BK80"/>
  <c r="J80"/>
  <c r="J59"/>
  <c r="J30"/>
  <c i="1" r="AG72"/>
  <c i="15" r="J82"/>
  <c r="BE82"/>
  <c r="J33"/>
  <c i="1" r="AV72"/>
  <c i="15" r="F33"/>
  <c i="1" r="AZ72"/>
  <c i="15" r="J60"/>
  <c r="J77"/>
  <c r="F76"/>
  <c r="F74"/>
  <c r="E72"/>
  <c r="J55"/>
  <c r="F54"/>
  <c r="F52"/>
  <c r="E50"/>
  <c r="J39"/>
  <c r="J21"/>
  <c r="E21"/>
  <c r="J76"/>
  <c r="J54"/>
  <c r="J20"/>
  <c r="J18"/>
  <c r="E18"/>
  <c r="F77"/>
  <c r="F55"/>
  <c r="J17"/>
  <c r="J12"/>
  <c r="J74"/>
  <c r="J52"/>
  <c r="E7"/>
  <c r="E70"/>
  <c r="E48"/>
  <c i="14" r="J37"/>
  <c r="J36"/>
  <c i="1" r="AY71"/>
  <c i="14" r="J35"/>
  <c i="1" r="AX71"/>
  <c i="14"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0"/>
  <c r="F37"/>
  <c i="1" r="BD71"/>
  <c i="14" r="BH80"/>
  <c r="F36"/>
  <c i="1" r="BC71"/>
  <c i="14" r="BG80"/>
  <c r="F35"/>
  <c i="1" r="BB71"/>
  <c i="14" r="BF80"/>
  <c r="J34"/>
  <c i="1" r="AW71"/>
  <c i="14" r="F34"/>
  <c i="1" r="BA71"/>
  <c i="14" r="T80"/>
  <c r="T79"/>
  <c r="R80"/>
  <c r="R79"/>
  <c r="P80"/>
  <c r="P79"/>
  <c i="1" r="AU71"/>
  <c i="14" r="BK80"/>
  <c r="BK79"/>
  <c r="J79"/>
  <c r="J59"/>
  <c r="J30"/>
  <c i="1" r="AG71"/>
  <c i="14" r="J80"/>
  <c r="BE80"/>
  <c r="J33"/>
  <c i="1" r="AV71"/>
  <c i="14" r="F33"/>
  <c i="1" r="AZ71"/>
  <c i="14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13" r="J37"/>
  <c r="J36"/>
  <c i="1" r="AY70"/>
  <c i="13" r="J35"/>
  <c i="1" r="AX70"/>
  <c i="13"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BH86"/>
  <c r="BG86"/>
  <c r="BF86"/>
  <c r="T86"/>
  <c r="R86"/>
  <c r="P86"/>
  <c r="BK86"/>
  <c r="J86"/>
  <c r="BE86"/>
  <c r="BI83"/>
  <c r="BH83"/>
  <c r="BG83"/>
  <c r="BF83"/>
  <c r="T83"/>
  <c r="R83"/>
  <c r="P83"/>
  <c r="BK83"/>
  <c r="J83"/>
  <c r="BE83"/>
  <c r="BI80"/>
  <c r="F37"/>
  <c i="1" r="BD70"/>
  <c i="13" r="BH80"/>
  <c r="F36"/>
  <c i="1" r="BC70"/>
  <c i="13" r="BG80"/>
  <c r="F35"/>
  <c i="1" r="BB70"/>
  <c i="13" r="BF80"/>
  <c r="J34"/>
  <c i="1" r="AW70"/>
  <c i="13" r="F34"/>
  <c i="1" r="BA70"/>
  <c i="13" r="T80"/>
  <c r="T79"/>
  <c r="R80"/>
  <c r="R79"/>
  <c r="P80"/>
  <c r="P79"/>
  <c i="1" r="AU70"/>
  <c i="13" r="BK80"/>
  <c r="BK79"/>
  <c r="J79"/>
  <c r="J59"/>
  <c r="J30"/>
  <c i="1" r="AG70"/>
  <c i="13" r="J80"/>
  <c r="BE80"/>
  <c r="J33"/>
  <c i="1" r="AV70"/>
  <c i="13" r="F33"/>
  <c i="1" r="AZ70"/>
  <c i="13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12" r="J39"/>
  <c r="J38"/>
  <c i="1" r="AY69"/>
  <c i="12" r="J37"/>
  <c i="1" r="AX69"/>
  <c i="12"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6"/>
  <c r="F39"/>
  <c i="1" r="BD69"/>
  <c i="12" r="BH86"/>
  <c r="F38"/>
  <c i="1" r="BC69"/>
  <c i="12" r="BG86"/>
  <c r="F37"/>
  <c i="1" r="BB69"/>
  <c i="12" r="BF86"/>
  <c r="J36"/>
  <c i="1" r="AW69"/>
  <c i="12" r="F36"/>
  <c i="1" r="BA69"/>
  <c i="12" r="T86"/>
  <c r="T85"/>
  <c r="R86"/>
  <c r="R85"/>
  <c r="P86"/>
  <c r="P85"/>
  <c i="1" r="AU69"/>
  <c i="12" r="BK86"/>
  <c r="BK85"/>
  <c r="J85"/>
  <c r="J63"/>
  <c r="J32"/>
  <c i="1" r="AG69"/>
  <c i="12" r="J86"/>
  <c r="BE86"/>
  <c r="J35"/>
  <c i="1" r="AV69"/>
  <c i="12" r="F35"/>
  <c i="1" r="AZ69"/>
  <c i="12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11" r="J39"/>
  <c r="J38"/>
  <c i="1" r="AY68"/>
  <c i="11" r="J37"/>
  <c i="1" r="AX68"/>
  <c i="11"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68"/>
  <c i="11" r="BH86"/>
  <c r="F38"/>
  <c i="1" r="BC68"/>
  <c i="11" r="BG86"/>
  <c r="F37"/>
  <c i="1" r="BB68"/>
  <c i="11" r="BF86"/>
  <c r="J36"/>
  <c i="1" r="AW68"/>
  <c i="11" r="F36"/>
  <c i="1" r="BA68"/>
  <c i="11" r="T86"/>
  <c r="T85"/>
  <c r="R86"/>
  <c r="R85"/>
  <c r="P86"/>
  <c r="P85"/>
  <c i="1" r="AU68"/>
  <c i="11" r="BK86"/>
  <c r="BK85"/>
  <c r="J85"/>
  <c r="J63"/>
  <c r="J32"/>
  <c i="1" r="AG68"/>
  <c i="11" r="J86"/>
  <c r="BE86"/>
  <c r="J35"/>
  <c i="1" r="AV68"/>
  <c i="11" r="F35"/>
  <c i="1" r="AZ68"/>
  <c i="11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10" r="J39"/>
  <c r="J38"/>
  <c i="1" r="AY66"/>
  <c i="10" r="J37"/>
  <c i="1" r="AX66"/>
  <c i="10"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66"/>
  <c i="10" r="BH86"/>
  <c r="F38"/>
  <c i="1" r="BC66"/>
  <c i="10" r="BG86"/>
  <c r="F37"/>
  <c i="1" r="BB66"/>
  <c i="10" r="BF86"/>
  <c r="J36"/>
  <c i="1" r="AW66"/>
  <c i="10" r="F36"/>
  <c i="1" r="BA66"/>
  <c i="10" r="T86"/>
  <c r="T85"/>
  <c r="R86"/>
  <c r="R85"/>
  <c r="P86"/>
  <c r="P85"/>
  <c i="1" r="AU66"/>
  <c i="10" r="BK86"/>
  <c r="BK85"/>
  <c r="J85"/>
  <c r="J63"/>
  <c r="J32"/>
  <c i="1" r="AG66"/>
  <c i="10" r="J86"/>
  <c r="BE86"/>
  <c r="J35"/>
  <c i="1" r="AV66"/>
  <c i="10" r="F35"/>
  <c i="1" r="AZ66"/>
  <c i="10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9" r="J39"/>
  <c r="J38"/>
  <c i="1" r="AY65"/>
  <c i="9" r="J37"/>
  <c i="1" r="AX65"/>
  <c i="9"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65"/>
  <c i="9" r="BH86"/>
  <c r="F38"/>
  <c i="1" r="BC65"/>
  <c i="9" r="BG86"/>
  <c r="F37"/>
  <c i="1" r="BB65"/>
  <c i="9" r="BF86"/>
  <c r="J36"/>
  <c i="1" r="AW65"/>
  <c i="9" r="F36"/>
  <c i="1" r="BA65"/>
  <c i="9" r="T86"/>
  <c r="T85"/>
  <c r="R86"/>
  <c r="R85"/>
  <c r="P86"/>
  <c r="P85"/>
  <c i="1" r="AU65"/>
  <c i="9" r="BK86"/>
  <c r="BK85"/>
  <c r="J85"/>
  <c r="J63"/>
  <c r="J32"/>
  <c i="1" r="AG65"/>
  <c i="9" r="J86"/>
  <c r="BE86"/>
  <c r="J35"/>
  <c i="1" r="AV65"/>
  <c i="9" r="F35"/>
  <c i="1" r="AZ65"/>
  <c i="9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8" r="J39"/>
  <c r="J38"/>
  <c i="1" r="AY64"/>
  <c i="8" r="J37"/>
  <c i="1" r="AX64"/>
  <c i="8"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64"/>
  <c i="8" r="BH86"/>
  <c r="F38"/>
  <c i="1" r="BC64"/>
  <c i="8" r="BG86"/>
  <c r="F37"/>
  <c i="1" r="BB64"/>
  <c i="8" r="BF86"/>
  <c r="J36"/>
  <c i="1" r="AW64"/>
  <c i="8" r="F36"/>
  <c i="1" r="BA64"/>
  <c i="8" r="T86"/>
  <c r="T85"/>
  <c r="R86"/>
  <c r="R85"/>
  <c r="P86"/>
  <c r="P85"/>
  <c i="1" r="AU64"/>
  <c i="8" r="BK86"/>
  <c r="BK85"/>
  <c r="J85"/>
  <c r="J63"/>
  <c r="J32"/>
  <c i="1" r="AG64"/>
  <c i="8" r="J86"/>
  <c r="BE86"/>
  <c r="J35"/>
  <c i="1" r="AV64"/>
  <c i="8" r="F35"/>
  <c i="1" r="AZ64"/>
  <c i="8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7" r="J39"/>
  <c r="J38"/>
  <c i="1" r="AY62"/>
  <c i="7" r="J37"/>
  <c i="1" r="AX62"/>
  <c i="7"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6"/>
  <c r="F39"/>
  <c i="1" r="BD62"/>
  <c i="7" r="BH86"/>
  <c r="F38"/>
  <c i="1" r="BC62"/>
  <c i="7" r="BG86"/>
  <c r="F37"/>
  <c i="1" r="BB62"/>
  <c i="7" r="BF86"/>
  <c r="J36"/>
  <c i="1" r="AW62"/>
  <c i="7" r="F36"/>
  <c i="1" r="BA62"/>
  <c i="7" r="T86"/>
  <c r="T85"/>
  <c r="R86"/>
  <c r="R85"/>
  <c r="P86"/>
  <c r="P85"/>
  <c i="1" r="AU62"/>
  <c i="7" r="BK86"/>
  <c r="BK85"/>
  <c r="J85"/>
  <c r="J63"/>
  <c r="J32"/>
  <c i="1" r="AG62"/>
  <c i="7" r="J86"/>
  <c r="BE86"/>
  <c r="J35"/>
  <c i="1" r="AV62"/>
  <c i="7" r="F35"/>
  <c i="1" r="AZ62"/>
  <c i="7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6" r="J39"/>
  <c r="J38"/>
  <c i="1" r="AY61"/>
  <c i="6" r="J37"/>
  <c i="1" r="AX61"/>
  <c i="6"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61"/>
  <c i="6" r="BH86"/>
  <c r="F38"/>
  <c i="1" r="BC61"/>
  <c i="6" r="BG86"/>
  <c r="F37"/>
  <c i="1" r="BB61"/>
  <c i="6" r="BF86"/>
  <c r="J36"/>
  <c i="1" r="AW61"/>
  <c i="6" r="F36"/>
  <c i="1" r="BA61"/>
  <c i="6" r="T86"/>
  <c r="T85"/>
  <c r="R86"/>
  <c r="R85"/>
  <c r="P86"/>
  <c r="P85"/>
  <c i="1" r="AU61"/>
  <c i="6" r="BK86"/>
  <c r="BK85"/>
  <c r="J85"/>
  <c r="J63"/>
  <c r="J32"/>
  <c i="1" r="AG61"/>
  <c i="6" r="J86"/>
  <c r="BE86"/>
  <c r="J35"/>
  <c i="1" r="AV61"/>
  <c i="6" r="F35"/>
  <c i="1" r="AZ61"/>
  <c i="6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5" r="J39"/>
  <c r="J38"/>
  <c i="1" r="AY59"/>
  <c i="5" r="J37"/>
  <c i="1" r="AX59"/>
  <c i="5"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0"/>
  <c r="BH90"/>
  <c r="BG90"/>
  <c r="BF90"/>
  <c r="T90"/>
  <c r="R90"/>
  <c r="P90"/>
  <c r="BK90"/>
  <c r="J90"/>
  <c r="BE90"/>
  <c r="BI86"/>
  <c r="F39"/>
  <c i="1" r="BD59"/>
  <c i="5" r="BH86"/>
  <c r="F38"/>
  <c i="1" r="BC59"/>
  <c i="5" r="BG86"/>
  <c r="F37"/>
  <c i="1" r="BB59"/>
  <c i="5" r="BF86"/>
  <c r="J36"/>
  <c i="1" r="AW59"/>
  <c i="5" r="F36"/>
  <c i="1" r="BA59"/>
  <c i="5" r="T86"/>
  <c r="T85"/>
  <c r="R86"/>
  <c r="R85"/>
  <c r="P86"/>
  <c r="P85"/>
  <c i="1" r="AU59"/>
  <c i="5" r="BK86"/>
  <c r="BK85"/>
  <c r="J85"/>
  <c r="J63"/>
  <c r="J32"/>
  <c i="1" r="AG59"/>
  <c i="5" r="J86"/>
  <c r="BE86"/>
  <c r="J35"/>
  <c i="1" r="AV59"/>
  <c i="5" r="F35"/>
  <c i="1" r="AZ59"/>
  <c i="5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4" r="J39"/>
  <c r="J38"/>
  <c i="1" r="AY58"/>
  <c i="4" r="J37"/>
  <c i="1" r="AX58"/>
  <c i="4"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6"/>
  <c r="F39"/>
  <c i="1" r="BD58"/>
  <c i="4" r="BH86"/>
  <c r="F38"/>
  <c i="1" r="BC58"/>
  <c i="4" r="BG86"/>
  <c r="F37"/>
  <c i="1" r="BB58"/>
  <c i="4" r="BF86"/>
  <c r="J36"/>
  <c i="1" r="AW58"/>
  <c i="4" r="F36"/>
  <c i="1" r="BA58"/>
  <c i="4" r="T86"/>
  <c r="T85"/>
  <c r="R86"/>
  <c r="R85"/>
  <c r="P86"/>
  <c r="P85"/>
  <c i="1" r="AU58"/>
  <c i="4" r="BK86"/>
  <c r="BK85"/>
  <c r="J85"/>
  <c r="J63"/>
  <c r="J32"/>
  <c i="1" r="AG58"/>
  <c i="4" r="J86"/>
  <c r="BE86"/>
  <c r="J35"/>
  <c i="1" r="AV58"/>
  <c i="4" r="F35"/>
  <c i="1" r="AZ58"/>
  <c i="4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3" r="J37"/>
  <c r="J36"/>
  <c i="1" r="AY56"/>
  <c i="3" r="J35"/>
  <c i="1" r="AX56"/>
  <c i="3"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3"/>
  <c r="BH83"/>
  <c r="BG83"/>
  <c r="BF83"/>
  <c r="T83"/>
  <c r="R83"/>
  <c r="P83"/>
  <c r="BK83"/>
  <c r="J83"/>
  <c r="BE83"/>
  <c r="BI80"/>
  <c r="F37"/>
  <c i="1" r="BD56"/>
  <c i="3" r="BH80"/>
  <c r="F36"/>
  <c i="1" r="BC56"/>
  <c i="3" r="BG80"/>
  <c r="F35"/>
  <c i="1" r="BB56"/>
  <c i="3" r="BF80"/>
  <c r="J34"/>
  <c i="1" r="AW56"/>
  <c i="3" r="F34"/>
  <c i="1" r="BA56"/>
  <c i="3" r="T80"/>
  <c r="T79"/>
  <c r="R80"/>
  <c r="R79"/>
  <c r="P80"/>
  <c r="P79"/>
  <c i="1" r="AU56"/>
  <c i="3" r="BK80"/>
  <c r="BK79"/>
  <c r="J79"/>
  <c r="J59"/>
  <c r="J30"/>
  <c i="1" r="AG56"/>
  <c i="3" r="J80"/>
  <c r="BE80"/>
  <c r="J33"/>
  <c i="1" r="AV56"/>
  <c i="3" r="F33"/>
  <c i="1" r="AZ56"/>
  <c i="3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2" r="J37"/>
  <c r="J36"/>
  <c i="1" r="AY55"/>
  <c i="2" r="J35"/>
  <c i="1" r="AX55"/>
  <c i="2" r="BI229"/>
  <c r="BH229"/>
  <c r="BG229"/>
  <c r="BF229"/>
  <c r="T229"/>
  <c r="R229"/>
  <c r="P229"/>
  <c r="BK229"/>
  <c r="J229"/>
  <c r="BE229"/>
  <c r="BI226"/>
  <c r="BH226"/>
  <c r="BG226"/>
  <c r="BF226"/>
  <c r="T226"/>
  <c r="T225"/>
  <c r="R226"/>
  <c r="R225"/>
  <c r="P226"/>
  <c r="P225"/>
  <c r="BK226"/>
  <c r="BK225"/>
  <c r="J225"/>
  <c r="J226"/>
  <c r="BE226"/>
  <c r="J60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6"/>
  <c r="BH206"/>
  <c r="BG206"/>
  <c r="BF206"/>
  <c r="T206"/>
  <c r="R206"/>
  <c r="P206"/>
  <c r="BK206"/>
  <c r="J206"/>
  <c r="BE206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88"/>
  <c r="BH188"/>
  <c r="BG188"/>
  <c r="BF188"/>
  <c r="T188"/>
  <c r="R188"/>
  <c r="P188"/>
  <c r="BK188"/>
  <c r="J188"/>
  <c r="BE188"/>
  <c r="BI181"/>
  <c r="BH181"/>
  <c r="BG181"/>
  <c r="BF181"/>
  <c r="T181"/>
  <c r="R181"/>
  <c r="P181"/>
  <c r="BK181"/>
  <c r="J181"/>
  <c r="BE181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7"/>
  <c i="1" r="BD55"/>
  <c i="2" r="BH81"/>
  <c r="F36"/>
  <c i="1" r="BC55"/>
  <c i="2" r="BG81"/>
  <c r="F35"/>
  <c i="1" r="BB55"/>
  <c i="2" r="BF81"/>
  <c r="J34"/>
  <c i="1" r="AW55"/>
  <c i="2" r="F34"/>
  <c i="1" r="BA55"/>
  <c i="2" r="T81"/>
  <c r="T80"/>
  <c r="R81"/>
  <c r="R80"/>
  <c r="P81"/>
  <c r="P80"/>
  <c i="1" r="AU55"/>
  <c i="2" r="BK81"/>
  <c r="BK80"/>
  <c r="J80"/>
  <c r="J59"/>
  <c r="J30"/>
  <c i="1" r="AG55"/>
  <c i="2" r="J81"/>
  <c r="BE81"/>
  <c r="J33"/>
  <c i="1" r="AV55"/>
  <c i="2" r="F33"/>
  <c i="1" r="AZ55"/>
  <c i="2" r="J77"/>
  <c r="F76"/>
  <c r="F74"/>
  <c r="E72"/>
  <c r="J55"/>
  <c r="F54"/>
  <c r="F52"/>
  <c r="E50"/>
  <c r="J39"/>
  <c r="J21"/>
  <c r="E21"/>
  <c r="J76"/>
  <c r="J54"/>
  <c r="J20"/>
  <c r="J18"/>
  <c r="E18"/>
  <c r="F77"/>
  <c r="F55"/>
  <c r="J17"/>
  <c r="J12"/>
  <c r="J74"/>
  <c r="J52"/>
  <c r="E7"/>
  <c r="E70"/>
  <c r="E48"/>
  <c i="1" r="BD67"/>
  <c r="BC67"/>
  <c r="BB67"/>
  <c r="BA67"/>
  <c r="AZ67"/>
  <c r="AY67"/>
  <c r="AX67"/>
  <c r="AW67"/>
  <c r="AV67"/>
  <c r="AU67"/>
  <c r="AT67"/>
  <c r="AS67"/>
  <c r="AG67"/>
  <c r="BD63"/>
  <c r="BC63"/>
  <c r="BB63"/>
  <c r="BA63"/>
  <c r="AZ63"/>
  <c r="AY63"/>
  <c r="AX63"/>
  <c r="AW63"/>
  <c r="AV63"/>
  <c r="AU63"/>
  <c r="AT63"/>
  <c r="AS63"/>
  <c r="AG63"/>
  <c r="BD60"/>
  <c r="BC60"/>
  <c r="BB60"/>
  <c r="BA60"/>
  <c r="AZ60"/>
  <c r="AY60"/>
  <c r="AX60"/>
  <c r="AW60"/>
  <c r="AV60"/>
  <c r="AU60"/>
  <c r="AT60"/>
  <c r="AS60"/>
  <c r="AG60"/>
  <c r="BD57"/>
  <c r="BC57"/>
  <c r="BB57"/>
  <c r="BA57"/>
  <c r="AZ57"/>
  <c r="AY57"/>
  <c r="AX57"/>
  <c r="AW57"/>
  <c r="AV57"/>
  <c r="AU57"/>
  <c r="AT57"/>
  <c r="AS57"/>
  <c r="AG57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72"/>
  <c r="AN72"/>
  <c r="AT71"/>
  <c r="AN71"/>
  <c r="AT70"/>
  <c r="AN70"/>
  <c r="AT69"/>
  <c r="AN69"/>
  <c r="AT68"/>
  <c r="AN68"/>
  <c r="AN67"/>
  <c r="AT66"/>
  <c r="AN66"/>
  <c r="AT65"/>
  <c r="AN65"/>
  <c r="AT64"/>
  <c r="AN64"/>
  <c r="AN63"/>
  <c r="AT62"/>
  <c r="AN62"/>
  <c r="AT61"/>
  <c r="AN61"/>
  <c r="AN60"/>
  <c r="AT59"/>
  <c r="AN59"/>
  <c r="AT58"/>
  <c r="AN58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<sst xmlns="http://schemas.openxmlformats.org/spreadsheetml/2006/main">
  <si>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</si>
  <si>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</si>
  <si>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</si>
  <si>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</si>
  <si>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</si>
  <si>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{50a34f00-b925-4780-a6ca-6578ff69af90}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</si>
  <si>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</si>
  <si>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</si>
  <si>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</si>
  <si>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</si>
  <si>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</si>
  <si>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</si>
  <si>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</si>
  <si>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</si>
  <si>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65019030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</si>
  <si>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</si>
  <si>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</si>
  <si>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u ST Ústí n.L. v úseku Vraňany - Děčín hl.n. - státní hranice</t>
  </si>
  <si>
    <t>KSO:</t>
  </si>
  <si>
    <t>CC-CZ:</t>
  </si>
  <si>
    <t>Místo:</t>
  </si>
  <si>
    <t>trať 090</t>
  </si>
  <si>
    <t>Datum:</t>
  </si>
  <si>
    <t>4. 2. 2019</t>
  </si>
  <si>
    <t>Zadavatel:</t>
  </si>
  <si>
    <t>IČ:</t>
  </si>
  <si>
    <t>709 94 234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</si>
  <si>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</si>
  <si>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</si>
  <si>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</si>
  <si>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</si>
  <si>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</si>
  <si>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</si>
  <si>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</si>
  <si>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</si>
  <si>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</si>
  <si>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</si>
  <si>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</si>
  <si>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</si>
  <si>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</si>
  <si>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</si>
  <si>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</si>
  <si>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</si>
  <si>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</si>
  <si>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</si>
  <si>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</si>
  <si>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</si>
  <si>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</si>
  <si>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</si>
  <si>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</si>
  <si>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</si>
  <si>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</si>
  <si>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</si>
  <si>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</si>
  <si>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</si>
  <si>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</si>
  <si>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</si>
  <si>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</si>
  <si>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</si>
  <si>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</si>
  <si>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</si>
  <si>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</si>
  <si>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</si>
  <si>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</si>
  <si>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</si>
  <si>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</si>
  <si>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</si>
  <si>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</si>
  <si>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</si>
  <si>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</si>
  <si>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</si>
  <si>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</si>
  <si>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</si>
  <si>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</si>
  <si>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</si>
  <si>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</si>
  <si>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</si>
  <si>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</si>
  <si>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žst Lovosice SK č. 7a</t>
  </si>
  <si>
    <t>STA</t>
  </si>
  <si>
    <t>1</t>
  </si>
  <si>
    <t>{b1ece616-2914-4254-9524-83f96695656d}</t>
  </si>
  <si>
    <t>2</t>
  </si>
  <si>
    <t>02</t>
  </si>
  <si>
    <t>SO 02 - žst Lovosice SK č. 111</t>
  </si>
  <si>
    <t>{c05bcb42-3aef-4780-aa3e-76edd0589a29}</t>
  </si>
  <si>
    <t>03</t>
  </si>
  <si>
    <t>SO 03 - SVK na 1. TK Pracovice - ÚL jih</t>
  </si>
  <si>
    <t>{726fe15f-9a65-4655-bf94-bca8dbbabaac}</t>
  </si>
  <si>
    <t>03.1</t>
  </si>
  <si>
    <t>SO 03.1 - SVK na 1.TK v km 509,645– 509,945</t>
  </si>
  <si>
    <t>Soupis</t>
  </si>
  <si>
    <t>{5290999c-a5b6-4285-a6bf-7c6b4653f485}</t>
  </si>
  <si>
    <t>03.2</t>
  </si>
  <si>
    <t>SO 03.2 - Úprava GPK na 1. TK</t>
  </si>
  <si>
    <t>{a24b4a53-087e-4dc3-a14e-6f1b80f6161f}</t>
  </si>
  <si>
    <t>04</t>
  </si>
  <si>
    <t>SO 04 - SVK na 2. TK Pracovice - ÚL jih</t>
  </si>
  <si>
    <t>{b5f5dfe4-6b1f-4a3d-8401-db5f58730ab4}</t>
  </si>
  <si>
    <t>04.1</t>
  </si>
  <si>
    <t xml:space="preserve">SO 04.1 - SVK na 2.TK v km 506,635 - 507,205 </t>
  </si>
  <si>
    <t>{861b3628-5dc8-4c97-b1cb-33942c352c2c}</t>
  </si>
  <si>
    <t>04.2</t>
  </si>
  <si>
    <t>SO 04.2 - Úprava GPK na 2. TK</t>
  </si>
  <si>
    <t>{4ea67368-b1b2-4961-9dcd-90ba4c412c47}</t>
  </si>
  <si>
    <t>05</t>
  </si>
  <si>
    <t>SO 05 - SVK na 1. TK Lovosice - Pracovice</t>
  </si>
  <si>
    <t>{041277df-059f-4bde-84dc-724eeeaf2657}</t>
  </si>
  <si>
    <t>05.1</t>
  </si>
  <si>
    <t xml:space="preserve">so 05.1 - SVK na 1.TK v km 499,400 – 499,950 </t>
  </si>
  <si>
    <t>{27706473-2696-45dc-9f37-ec32bad71918}</t>
  </si>
  <si>
    <t>05.2</t>
  </si>
  <si>
    <t xml:space="preserve">SO 05.2 - SVK na 1.TK v km 502,900 – 503,215 </t>
  </si>
  <si>
    <t>{ba7f67ab-e560-44c2-991f-e40665edd313}</t>
  </si>
  <si>
    <t>05.3</t>
  </si>
  <si>
    <t>SO 05.3 - Úprava GPK na 1.TK</t>
  </si>
  <si>
    <t>{36df7707-3964-494b-b778-038d2ff53870}</t>
  </si>
  <si>
    <t>06</t>
  </si>
  <si>
    <t>SO 06 - SVK na 2. TK Pracovice - ÚL jih</t>
  </si>
  <si>
    <t>{f954a920-199c-41f7-9e2b-5499889da3ef}</t>
  </si>
  <si>
    <t>06.1</t>
  </si>
  <si>
    <t xml:space="preserve">SO 06.1 - SVK na 2.TK v km 501,205 – 501,595 </t>
  </si>
  <si>
    <t>{4ba8b90c-82dd-4238-ade9-17481a408149}</t>
  </si>
  <si>
    <t>06.2</t>
  </si>
  <si>
    <t>SO 06.2 - Úprava GPK na 2.TK</t>
  </si>
  <si>
    <t>{02f1d8dd-a25c-45b3-8819-f599bae11ee2}</t>
  </si>
  <si>
    <t>07</t>
  </si>
  <si>
    <t>SO 07 - žst Lovosice SK č. 91</t>
  </si>
  <si>
    <t>{dbadb787-7aea-4bf8-9ef4-3af34e8d05b7}</t>
  </si>
  <si>
    <t>08</t>
  </si>
  <si>
    <t>Materiál dodávaný objednatelem NEOCEŇOVAT</t>
  </si>
  <si>
    <t>{b4c04dc6-975e-4a2d-b7b1-a8cc51a71385}</t>
  </si>
  <si>
    <t>09</t>
  </si>
  <si>
    <t>VRN</t>
  </si>
  <si>
    <t>{783b2391-6d86-4524-9254-d7616d6a0c5f}</t>
  </si>
  <si>
    <t>KRYCÍ LIST SOUPISU PRACÍ</t>
  </si>
  <si>
    <t>Objekt:</t>
  </si>
  <si>
    <t>01 - SO 01 - žst Lovosice SK č. 7a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</si>
  <si>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</si>
  <si>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</si>
  <si>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</si>
  <si>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</si>
  <si>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</si>
  <si>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</si>
  <si>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</si>
  <si>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</si>
  <si>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</si>
  <si>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</si>
  <si>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</si>
  <si>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</si>
  <si>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</si>
  <si>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</si>
  <si>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</si>
  <si>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</si>
  <si>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</si>
  <si>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</si>
  <si>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</si>
  <si>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</si>
  <si>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5907020010</t>
  </si>
  <si>
    <t>Souvislá výměna kolejnic stávající upevnění tv. UIC60 rozdělení "u"</t>
  </si>
  <si>
    <t>m</t>
  </si>
  <si>
    <t>Sborník UOŽI 01 2019</t>
  </si>
  <si>
    <t>4</t>
  </si>
  <si>
    <t>ROZPOCET</t>
  </si>
  <si>
    <t>-1098709506</t>
  </si>
  <si>
    <t>PP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</si>
  <si>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</si>
  <si>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P</t>
  </si>
  <si>
    <t>Poznámka k položce:_x000d_
Metr kolejnice=m</t>
  </si>
  <si>
    <t>VV</t>
  </si>
  <si>
    <t>2*319</t>
  </si>
  <si>
    <t>5906015050</t>
  </si>
  <si>
    <t>Výměna pražce malou těžící mechanizací v KL otevřeném i zapuštěném pražec dřevěný výhybkový délky přes 4 do 5 m</t>
  </si>
  <si>
    <t>kus</t>
  </si>
  <si>
    <t>386471096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</si>
  <si>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</si>
  <si>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KV č.134</t>
  </si>
  <si>
    <t>3</t>
  </si>
  <si>
    <t>M</t>
  </si>
  <si>
    <t>5956122120</t>
  </si>
  <si>
    <t>Pražec dřevěný výhybkový dub skupina 4 4600x260x150</t>
  </si>
  <si>
    <t>8</t>
  </si>
  <si>
    <t>901489369</t>
  </si>
  <si>
    <t>5906015020</t>
  </si>
  <si>
    <t>Výměna pražce malou těžící mechanizací v KL otevřeném i zapuštěném pražec dřevěný příčný vystrojený.</t>
  </si>
  <si>
    <t>1456597702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</si>
  <si>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</si>
  <si>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za KV č.134</t>
  </si>
  <si>
    <t>za KV č. 13ab</t>
  </si>
  <si>
    <t>6</t>
  </si>
  <si>
    <t>Součet</t>
  </si>
  <si>
    <t>5</t>
  </si>
  <si>
    <t>5956101020</t>
  </si>
  <si>
    <t xml:space="preserve">Pražec dřevěný příčný vystrojený   dub 2600x260x160 mm</t>
  </si>
  <si>
    <t>-1456541637</t>
  </si>
  <si>
    <t>9</t>
  </si>
  <si>
    <t>5906015120</t>
  </si>
  <si>
    <t>Výměna pražce malou těžící mechanizací v KL otevřeném i zapuštěném pražec betonový příčný vystrojený</t>
  </si>
  <si>
    <t>1882301282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</si>
  <si>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</si>
  <si>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19+8+2+5</t>
  </si>
  <si>
    <t>7</t>
  </si>
  <si>
    <t>5908050010</t>
  </si>
  <si>
    <t>Výměna upevnění podkladnicového komplety a pryžová podložka</t>
  </si>
  <si>
    <t>úl.pl.</t>
  </si>
  <si>
    <t>472187325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</si>
  <si>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</si>
  <si>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1494+56</t>
  </si>
  <si>
    <t>5958158020</t>
  </si>
  <si>
    <t>Železniční svršek-upevňovadla Podložka pryžová pod patu kolejnice R65 183/151/6</t>
  </si>
  <si>
    <t>-1027448075</t>
  </si>
  <si>
    <t>1494</t>
  </si>
  <si>
    <t>5958158005</t>
  </si>
  <si>
    <t xml:space="preserve">Podložka pryžová pod patu kolejnice S49  183/126/6</t>
  </si>
  <si>
    <t>1000639255</t>
  </si>
  <si>
    <t>56</t>
  </si>
  <si>
    <t>10</t>
  </si>
  <si>
    <t>5958128010</t>
  </si>
  <si>
    <t>Železniční svršek-upevňovadla Komplety ŽS 4 (šroub RS 1, matice M 24, podložka Fe6, svěrka ŽS4)</t>
  </si>
  <si>
    <t>1195626399</t>
  </si>
  <si>
    <t>3100</t>
  </si>
  <si>
    <t>11</t>
  </si>
  <si>
    <t>5906105010</t>
  </si>
  <si>
    <t>Demontáž pražce dřevěný</t>
  </si>
  <si>
    <t>2102129234</t>
  </si>
  <si>
    <t>Demontáž pražce dřevěný. Poznámka: 1. V cenách jsou započteny náklady na manipulaci, demontáž, odstrojení do součástí a uložení pražců.</t>
  </si>
  <si>
    <t>36</t>
  </si>
  <si>
    <t>12</t>
  </si>
  <si>
    <t>5906105020</t>
  </si>
  <si>
    <t>Demontáž pražce betonový</t>
  </si>
  <si>
    <t>-742032395</t>
  </si>
  <si>
    <t>Demontáž pražce betonový. Poznámka: 1. V cenách jsou započteny náklady na manipulaci, demontáž, odstrojení do součástí a uložení pražců.</t>
  </si>
  <si>
    <t>13</t>
  </si>
  <si>
    <t>5910020010</t>
  </si>
  <si>
    <t>Svařování kolejnic termitem plný předehřev standardní spára svar sériový tv. UIC60</t>
  </si>
  <si>
    <t>svar</t>
  </si>
  <si>
    <t>-799855058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</si>
  <si>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</si>
  <si>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14</t>
  </si>
  <si>
    <t>5910015010</t>
  </si>
  <si>
    <t>Odtavovací stykové svařování mobilní svářečkou kolejnic nových délky do 150 m tv. UIC60</t>
  </si>
  <si>
    <t>997634494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</si>
  <si>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</si>
  <si>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5910040230</t>
  </si>
  <si>
    <t>Umožnění volné dilatace kolejnice bez demontáže nebo montáže upevňovadel s osazením a odstraněním kluzných podložek rozdělení pražců "u"</t>
  </si>
  <si>
    <t>-637179841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</si>
  <si>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</si>
  <si>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2*420</t>
  </si>
  <si>
    <t>16</t>
  </si>
  <si>
    <t>5910035010</t>
  </si>
  <si>
    <t>Dosažení dovolené upínací teploty v BK prodloužením kolejnicového pásu v koleji tv. UIC60</t>
  </si>
  <si>
    <t>-291789854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</si>
  <si>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</si>
  <si>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</si>
  <si>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5905035020</t>
  </si>
  <si>
    <t>Výměna KL malou těžící mechanizací mimo lavičku lože zapuštěné</t>
  </si>
  <si>
    <t>m3</t>
  </si>
  <si>
    <t>77755639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</si>
  <si>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</si>
  <si>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150</t>
  </si>
  <si>
    <t>18</t>
  </si>
  <si>
    <t>5905105030</t>
  </si>
  <si>
    <t>Doplnění KL kamenivem souvisle strojně v koleji</t>
  </si>
  <si>
    <t>907621385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</si>
  <si>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</si>
  <si>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výměna KL</t>
  </si>
  <si>
    <t>GPK</t>
  </si>
  <si>
    <t>99</t>
  </si>
  <si>
    <t>19</t>
  </si>
  <si>
    <t>5955101005</t>
  </si>
  <si>
    <t>Kamenivo drcené štěrk frakce 31,5/63 třídy min. BII</t>
  </si>
  <si>
    <t>t</t>
  </si>
  <si>
    <t>-14270809</t>
  </si>
  <si>
    <t>249*1,3</t>
  </si>
  <si>
    <t>20</t>
  </si>
  <si>
    <t>5905023010</t>
  </si>
  <si>
    <t>Úprava povrchu stezky rozprostřením štěrkodrtě do 3 cm</t>
  </si>
  <si>
    <t>m2</t>
  </si>
  <si>
    <t>921017985</t>
  </si>
  <si>
    <t>Úprava povrchu stezky rozprostřením štěrkodrtě do 3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</si>
  <si>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2*400</t>
  </si>
  <si>
    <t>5955101025</t>
  </si>
  <si>
    <t>Kamenivo drcené drť frakce 4/8</t>
  </si>
  <si>
    <t>-1816912161</t>
  </si>
  <si>
    <t>80*1,8</t>
  </si>
  <si>
    <t>22</t>
  </si>
  <si>
    <t>5907055020</t>
  </si>
  <si>
    <t>Vrtání kolejnic otvor o průměru přes 10 do 23 mm</t>
  </si>
  <si>
    <t>-1891440386</t>
  </si>
  <si>
    <t>Vrtání kolejnic otvor o průměru přes 10 do 23 mm. Poznámka: 1. V cenách jsou započteny náklady na manipulaci podložení, označení a provedení vrtu ve stojině kolejnice.</t>
  </si>
  <si>
    <t>pro SSZT</t>
  </si>
  <si>
    <t>23</t>
  </si>
  <si>
    <t>5909031020</t>
  </si>
  <si>
    <t>Úprava GPK koleje směrové a výškové uspořádání pražce betonové</t>
  </si>
  <si>
    <t>km</t>
  </si>
  <si>
    <t>1611388559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</si>
  <si>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</si>
  <si>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1,120</t>
  </si>
  <si>
    <t>24</t>
  </si>
  <si>
    <t>9902100300</t>
  </si>
  <si>
    <t xml:space="preserve">Doprava dodávek zhotovitele, dodávek objednatele nebo výzisku mechanizací přes 3,5 t sypanin  do 30 km</t>
  </si>
  <si>
    <t>512662352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</si>
  <si>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</si>
  <si>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štěrk nový</t>
  </si>
  <si>
    <t>štěrkodrť na stezky</t>
  </si>
  <si>
    <t>25</t>
  </si>
  <si>
    <t>5907050110</t>
  </si>
  <si>
    <t>Dělení kolejnic kyslíkem tv. UIC60 nebo R65</t>
  </si>
  <si>
    <t>-1361683691</t>
  </si>
  <si>
    <t>Dělení kolejnic kyslíkem tv. UIC60 nebo R65. Poznámka: 1. V cenách jsou započteny náklady na manipulaci podložení, označení a provedení řezu kolejnice.</t>
  </si>
  <si>
    <t>Poznámka k položce:_x000d_
Řez=kus</t>
  </si>
  <si>
    <t>128</t>
  </si>
  <si>
    <t>26</t>
  </si>
  <si>
    <t>9902900100</t>
  </si>
  <si>
    <t xml:space="preserve">Naložení  sypanin, drobného kusového materiálu, suti  </t>
  </si>
  <si>
    <t>1859875008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</si>
  <si>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</si>
  <si>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výzisk kolejnic</t>
  </si>
  <si>
    <t>638*0,06498</t>
  </si>
  <si>
    <t>výzisk - pryž.podl.</t>
  </si>
  <si>
    <t>0,010</t>
  </si>
  <si>
    <t>27</t>
  </si>
  <si>
    <t>9902100100</t>
  </si>
  <si>
    <t xml:space="preserve">Doprava dodávek zhotovitele, dodávek objednatele nebo výzisku mechanizací přes 3,5 t sypanin  do 10 km</t>
  </si>
  <si>
    <t>1518459986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</si>
  <si>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</si>
  <si>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výzisk (kolejnice)</t>
  </si>
  <si>
    <t>výzisk (pražce)</t>
  </si>
  <si>
    <t>(7*0,272)+(36*0,080)</t>
  </si>
  <si>
    <t>28</t>
  </si>
  <si>
    <t>9902900200</t>
  </si>
  <si>
    <t xml:space="preserve">Naložení  objemnějšího kusového materiálu, vybouraných hmot  </t>
  </si>
  <si>
    <t>-2059600162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</si>
  <si>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</si>
  <si>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kolejnice v Duchcově (složení+manipulace)</t>
  </si>
  <si>
    <t>40,7*2</t>
  </si>
  <si>
    <t>29</t>
  </si>
  <si>
    <t>9902200500</t>
  </si>
  <si>
    <t>Doprava dodávek zhotovitele, dodávek objednatele nebo výzisku mechanizací přes 3,5 t objemnějšího kusového materiálu do 60 km</t>
  </si>
  <si>
    <t>518933288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</si>
  <si>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</si>
  <si>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kolejnice z Duchcova</t>
  </si>
  <si>
    <t>40,7</t>
  </si>
  <si>
    <t>30</t>
  </si>
  <si>
    <t>9902100600</t>
  </si>
  <si>
    <t xml:space="preserve">Doprava dodávek zhotovitele, dodávek objednatele nebo výzisku mechanizací přes 3,5 t sypanin  do 80 km</t>
  </si>
  <si>
    <t>414462870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</si>
  <si>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</si>
  <si>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nový mat. (podl.+ŽS4)</t>
  </si>
  <si>
    <t>0,320+0,010+3,813</t>
  </si>
  <si>
    <t>nový mat. (pražce)</t>
  </si>
  <si>
    <t>0,343+2,548</t>
  </si>
  <si>
    <t>31</t>
  </si>
  <si>
    <t>57912358</t>
  </si>
  <si>
    <t>odtěž. štěrk na skládku</t>
  </si>
  <si>
    <t>255</t>
  </si>
  <si>
    <t>pryž. na skládku</t>
  </si>
  <si>
    <t>32</t>
  </si>
  <si>
    <t>9909000400</t>
  </si>
  <si>
    <t xml:space="preserve">Poplatek za likvidaci plastových součástí   </t>
  </si>
  <si>
    <t>581716487</t>
  </si>
  <si>
    <t>Poplatek za likvidaci plastových součástí Poznámka: V cenách jsou započteny náklady na uložení stavebního odpadu na oficiální skládku.</t>
  </si>
  <si>
    <t>33</t>
  </si>
  <si>
    <t>9909000100</t>
  </si>
  <si>
    <t>Poplatek za uložení suti nebo hmot na oficiální skládku</t>
  </si>
  <si>
    <t>497939413</t>
  </si>
  <si>
    <t>Poplatek za uložení suti nebo hmot na oficiální skládku Poznámka: V cenách jsou započteny náklady na uložení stavebního odpadu na oficiální skládku.</t>
  </si>
  <si>
    <t>34</t>
  </si>
  <si>
    <t>9903200100</t>
  </si>
  <si>
    <t>Přeprava mechanizace na místo prováděných prací o hmotnosti přes 12 t přes 50 do 100 km</t>
  </si>
  <si>
    <t>1707445406</t>
  </si>
  <si>
    <t xml:space="preserve"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 </t>
  </si>
  <si>
    <t>bagr, SDK, ASP, SSP</t>
  </si>
  <si>
    <t>OST</t>
  </si>
  <si>
    <t>Ostatní</t>
  </si>
  <si>
    <t>35</t>
  </si>
  <si>
    <t>R7592005079</t>
  </si>
  <si>
    <t>Montáž počítacího bodu počítače náprav</t>
  </si>
  <si>
    <t>512</t>
  </si>
  <si>
    <t>-677289867</t>
  </si>
  <si>
    <t>Montáž počítacího bodu počítače náprav - uložení a připevnění na určené místo, seřízení polohy, přezkoušení</t>
  </si>
  <si>
    <t>R7592007079</t>
  </si>
  <si>
    <t>Demontáž počítacího bodu počítače náprav</t>
  </si>
  <si>
    <t>1336459878</t>
  </si>
  <si>
    <t>02 - SO 02 - žst Lovosice SK č. 111</t>
  </si>
  <si>
    <t>5906140170</t>
  </si>
  <si>
    <t>Demontáž kolejového roštu koleje v ose koleje pražce betonové tv. R65 rozdělení "d"</t>
  </si>
  <si>
    <t>501111777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</si>
  <si>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</si>
  <si>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0,402</t>
  </si>
  <si>
    <t>5905035110</t>
  </si>
  <si>
    <t>Výměna KL malou těžící mechanizací včetně lavičky lože otevřené</t>
  </si>
  <si>
    <t>32848800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</si>
  <si>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</si>
  <si>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vč. zhutnění podkl. vrstvy</t>
  </si>
  <si>
    <t>400</t>
  </si>
  <si>
    <t>5906130330</t>
  </si>
  <si>
    <t>Montáž kolejového roštu v ose koleje pražce betonové vystrojené tv. UIC60 rozdělení "d"</t>
  </si>
  <si>
    <t>1178996152</t>
  </si>
  <si>
    <t>Montáž kolejového roštu v ose koleje pražce betonové vystrojené tv. UIC60 rozdělení "d". Poznámka: 1. V cenách jsou započteny náklady na vrtání pražců dřevěných nevystrojených, manipulaci a montáž KR. 2. V cenách nejsou obsaženy náklady na dodávku materiálu.</t>
  </si>
  <si>
    <t>1246037968</t>
  </si>
  <si>
    <t>1450+38</t>
  </si>
  <si>
    <t>100 "(výh.č.133-přípl. za manipulaci)"</t>
  </si>
  <si>
    <t>1926929608</t>
  </si>
  <si>
    <t>1450</t>
  </si>
  <si>
    <t>-1432182978</t>
  </si>
  <si>
    <t>38+100</t>
  </si>
  <si>
    <t>226160827</t>
  </si>
  <si>
    <t>200</t>
  </si>
  <si>
    <t>5958128005</t>
  </si>
  <si>
    <t>Komplety Skl 24 (šroub RS 0, matice M 22, podložka Uls 6)</t>
  </si>
  <si>
    <t>-1786728354</t>
  </si>
  <si>
    <t>2976</t>
  </si>
  <si>
    <t>5958158030</t>
  </si>
  <si>
    <t>Podložka pryžová pod patu kolejnice WU 7 174x152x7 (Vossloh)</t>
  </si>
  <si>
    <t>1918259167</t>
  </si>
  <si>
    <t>1320</t>
  </si>
  <si>
    <t>5958134075</t>
  </si>
  <si>
    <t>Součásti upevňovací vrtule R1(145)</t>
  </si>
  <si>
    <t>290651110</t>
  </si>
  <si>
    <t>5958134080</t>
  </si>
  <si>
    <t>Součásti upevňovací vrtule R2 (160)</t>
  </si>
  <si>
    <t>1569050512</t>
  </si>
  <si>
    <t>260</t>
  </si>
  <si>
    <t>5958134040</t>
  </si>
  <si>
    <t>Součásti upevňovací kroužek pružný dvojitý Fe 6</t>
  </si>
  <si>
    <t>1093749724</t>
  </si>
  <si>
    <t>660</t>
  </si>
  <si>
    <t>5910132030</t>
  </si>
  <si>
    <t>Zřízení zádržné opěrky na jazyku i opornici</t>
  </si>
  <si>
    <t>pár</t>
  </si>
  <si>
    <t>-1108734662</t>
  </si>
  <si>
    <t>Zřízení zádržné opěrky na jazyku i opornici. Poznámka: 1. V cenách jsou započteny náklady na vrtání otvorů a montáž. 2. V cenách nejsou obsaženy náklady na dodávku materiálu.</t>
  </si>
  <si>
    <t>5961170060</t>
  </si>
  <si>
    <t>Zádržná opěrka proti putování pro jazyk S49 R190 ohnutý</t>
  </si>
  <si>
    <t>-949090259</t>
  </si>
  <si>
    <t>5961170065</t>
  </si>
  <si>
    <t>Zádržná opěrka proti putování pro jazyk S49 R190 přímý</t>
  </si>
  <si>
    <t>-693233900</t>
  </si>
  <si>
    <t>5961170157</t>
  </si>
  <si>
    <t>Zádržná opěrka proti putování pro opornici S49 R190 ohnutou</t>
  </si>
  <si>
    <t>-1515523436</t>
  </si>
  <si>
    <t>5961170158</t>
  </si>
  <si>
    <t>Zádržná opěrka proti putování pro opornici S49 R190 přímou</t>
  </si>
  <si>
    <t>134113169</t>
  </si>
  <si>
    <t>5907020005</t>
  </si>
  <si>
    <t>Souvislá výměna kolejnic stávající upevnění tv. UIC60 rozdělení "d"</t>
  </si>
  <si>
    <t>-1950800455</t>
  </si>
  <si>
    <t>Souvislá výměna kolejnic stávající upevnění tv. UIC60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</si>
  <si>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2*50</t>
  </si>
  <si>
    <t>5907015005</t>
  </si>
  <si>
    <t>Ojedinělá výměna kolejnic stávající upevnění tv. UIC60 rozdělení "d"</t>
  </si>
  <si>
    <t>-2051983541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</si>
  <si>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</si>
  <si>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přech. kolejnice</t>
  </si>
  <si>
    <t>5907015040</t>
  </si>
  <si>
    <t>Ojedinělá výměna kolejnic stávající upevnění tv. S49 rozdělení "d"</t>
  </si>
  <si>
    <t>1295023513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</si>
  <si>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</si>
  <si>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výh. č. 133</t>
  </si>
  <si>
    <t>4*10</t>
  </si>
  <si>
    <t>5957113025</t>
  </si>
  <si>
    <t>Kolejnice přechodové tv. UIC 60/S49 levá</t>
  </si>
  <si>
    <t>2008592643</t>
  </si>
  <si>
    <t>5957113030</t>
  </si>
  <si>
    <t>Kolejnice přechodové tv. UIC 60/S49 pravá</t>
  </si>
  <si>
    <t>156943478</t>
  </si>
  <si>
    <t>-735492085</t>
  </si>
  <si>
    <t>za KV č. 133</t>
  </si>
  <si>
    <t>na ZV č. 133</t>
  </si>
  <si>
    <t>5956101030</t>
  </si>
  <si>
    <t xml:space="preserve">Pražec dřevěný příčný vystrojený   buk 2600x260x160 mm</t>
  </si>
  <si>
    <t>137338627</t>
  </si>
  <si>
    <t>7+4</t>
  </si>
  <si>
    <t>1421604875</t>
  </si>
  <si>
    <t>5906020030</t>
  </si>
  <si>
    <t>Souvislá výměna pražců v KL otevřeném i zapuštěném pražce dřevěné výhybkové délky do 3 m</t>
  </si>
  <si>
    <t>1853245527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</si>
  <si>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</si>
  <si>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8+5+3+3+2</t>
  </si>
  <si>
    <t>5906020040</t>
  </si>
  <si>
    <t>Souvislá výměna pražců v KL otevřeném i zapuštěném pražce dřevěné výhybkové délky přes 3 do 4 m</t>
  </si>
  <si>
    <t>50803043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</si>
  <si>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</si>
  <si>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2+2+2+2+1+2+2+1+2+2</t>
  </si>
  <si>
    <t>5906020050</t>
  </si>
  <si>
    <t>Souvislá výměna pražců v KL otevřeném i zapuštěném pražce dřevěné výhybkové délky přes 4 do 5 m</t>
  </si>
  <si>
    <t>-1852816895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</si>
  <si>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</si>
  <si>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2+1+1+2+2+1</t>
  </si>
  <si>
    <t>5956116000</t>
  </si>
  <si>
    <t>Pražce dřevěné výhybkové dub skupina 3 160x260</t>
  </si>
  <si>
    <t>1797421818</t>
  </si>
  <si>
    <t>6,240</t>
  </si>
  <si>
    <t>3919263</t>
  </si>
  <si>
    <t>demont.podkladnic z vyjmutých pražců - příplatek za silnou korozi</t>
  </si>
  <si>
    <t>5907040010</t>
  </si>
  <si>
    <t>Posun kolejnic před svařováním tv. UIC60</t>
  </si>
  <si>
    <t>1371005614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</si>
  <si>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</si>
  <si>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600</t>
  </si>
  <si>
    <t>-409802499</t>
  </si>
  <si>
    <t>5910020030</t>
  </si>
  <si>
    <t>Svařování kolejnic termitem plný předehřev standardní spára svar sériový tv. S49</t>
  </si>
  <si>
    <t>753216938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</si>
  <si>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</si>
  <si>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139805405</t>
  </si>
  <si>
    <t>5910040220</t>
  </si>
  <si>
    <t>Umožnění volné dilatace kolejnice bez demontáže nebo montáže upevňovadel s osazením a odstraněním kluzných podložek rozdělení pražců "d"</t>
  </si>
  <si>
    <t>-2100674257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</si>
  <si>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</si>
  <si>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2*854</t>
  </si>
  <si>
    <t>-1979467447</t>
  </si>
  <si>
    <t>37</t>
  </si>
  <si>
    <t>5910050010</t>
  </si>
  <si>
    <t>Umožnění volné dilatace dílů výhybek demontáž upevňovadel výhybka I. generace</t>
  </si>
  <si>
    <t>194216335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</si>
  <si>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</si>
  <si>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45</t>
  </si>
  <si>
    <t>38</t>
  </si>
  <si>
    <t>5910050110</t>
  </si>
  <si>
    <t>Umožnění volné dilatace dílů výhybek montáž upevňovadel výhybka I. generace</t>
  </si>
  <si>
    <t>-970466497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</si>
  <si>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</si>
  <si>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39</t>
  </si>
  <si>
    <t>23840040</t>
  </si>
  <si>
    <t>vým. kolej. lože</t>
  </si>
  <si>
    <t>66</t>
  </si>
  <si>
    <t>40</t>
  </si>
  <si>
    <t>-2057537851</t>
  </si>
  <si>
    <t>466*1,3</t>
  </si>
  <si>
    <t>41</t>
  </si>
  <si>
    <t>5905020010</t>
  </si>
  <si>
    <t>Oprava stezky strojně s odstraněním drnu a nánosu do 10 cm</t>
  </si>
  <si>
    <t>1054557893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</si>
  <si>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</si>
  <si>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2550</t>
  </si>
  <si>
    <t>42</t>
  </si>
  <si>
    <t>555457309</t>
  </si>
  <si>
    <t>2*850</t>
  </si>
  <si>
    <t>43</t>
  </si>
  <si>
    <t>1048085028</t>
  </si>
  <si>
    <t>120*1,8</t>
  </si>
  <si>
    <t>44</t>
  </si>
  <si>
    <t>1928411645</t>
  </si>
  <si>
    <t>605,800</t>
  </si>
  <si>
    <t>216</t>
  </si>
  <si>
    <t>348699370</t>
  </si>
  <si>
    <t>46</t>
  </si>
  <si>
    <t>5909032020</t>
  </si>
  <si>
    <t>Přesná úprava GPK koleje směrové a výškové uspořádání pražce betonové</t>
  </si>
  <si>
    <t>-653664222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</si>
  <si>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</si>
  <si>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1,272</t>
  </si>
  <si>
    <t>47</t>
  </si>
  <si>
    <t>5909042010</t>
  </si>
  <si>
    <t>Přesná úprava GPK výhybky směrové a výškové uspořádání pražce dřevěné nebo ocelové</t>
  </si>
  <si>
    <t>-1975570831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</si>
  <si>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</si>
  <si>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100</t>
  </si>
  <si>
    <t>48</t>
  </si>
  <si>
    <t>1639623068</t>
  </si>
  <si>
    <t>161+20</t>
  </si>
  <si>
    <t>49</t>
  </si>
  <si>
    <t>2102269320</t>
  </si>
  <si>
    <t>vystrojení v TO Lovosice</t>
  </si>
  <si>
    <t>(2640*0,000516)+(2640*0,000038)+(2640*0,000492)+(2640*0,000170)</t>
  </si>
  <si>
    <t>výzisk dřev. pražce</t>
  </si>
  <si>
    <t>3,114+5,959</t>
  </si>
  <si>
    <t>50</t>
  </si>
  <si>
    <t>-1484869355</t>
  </si>
  <si>
    <t>vystrojení z TO Lovosice</t>
  </si>
  <si>
    <t>3,210</t>
  </si>
  <si>
    <t>51</t>
  </si>
  <si>
    <t>741260409</t>
  </si>
  <si>
    <t>680+216,75</t>
  </si>
  <si>
    <t>pryž. podl. na skládku</t>
  </si>
  <si>
    <t>0,305+0,025+0,238</t>
  </si>
  <si>
    <t>52</t>
  </si>
  <si>
    <t>1224093705</t>
  </si>
  <si>
    <t>53</t>
  </si>
  <si>
    <t>-358479915</t>
  </si>
  <si>
    <t>54</t>
  </si>
  <si>
    <t>1523571841</t>
  </si>
  <si>
    <t>900*0,06034*2</t>
  </si>
  <si>
    <t>B 91 v žst Hrobce</t>
  </si>
  <si>
    <t>660*0,304</t>
  </si>
  <si>
    <t>55</t>
  </si>
  <si>
    <t>1280683147</t>
  </si>
  <si>
    <t>900*0,06034</t>
  </si>
  <si>
    <t>9902200200</t>
  </si>
  <si>
    <t>Doprava dodávek zhotovitele, dodávek objednatele nebo výzisku mechanizací přes 3,5 t objemnějšího kusového materiálu do 20 km</t>
  </si>
  <si>
    <t>2070248313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</si>
  <si>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</si>
  <si>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B 91 z žst Hrobce</t>
  </si>
  <si>
    <t>57</t>
  </si>
  <si>
    <t>9902200300</t>
  </si>
  <si>
    <t>Doprava dodávek zhotovitele, dodávek objednatele nebo výzisku mechanizací přes 3,5 t objemnějšího kusového materiálu do 30 km</t>
  </si>
  <si>
    <t>942913037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</si>
  <si>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</si>
  <si>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SB 6 na skládku</t>
  </si>
  <si>
    <t>660*0,272</t>
  </si>
  <si>
    <t>58</t>
  </si>
  <si>
    <t>9909000500</t>
  </si>
  <si>
    <t>Poplatek uložení odpadu betonových prefabrikátů</t>
  </si>
  <si>
    <t>-1720658562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</si>
  <si>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</si>
  <si>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59</t>
  </si>
  <si>
    <t>1958724663</t>
  </si>
  <si>
    <t>nový mat (podl.+ŽS4)</t>
  </si>
  <si>
    <t>0,305+0,205+3,906+0,238+0,208+0,148+0,059</t>
  </si>
  <si>
    <t>nový mat. (přech.kolej.)</t>
  </si>
  <si>
    <t>2*0,549</t>
  </si>
  <si>
    <t>nový mat. (dřev. pražce)</t>
  </si>
  <si>
    <t>60</t>
  </si>
  <si>
    <t>1234959192</t>
  </si>
  <si>
    <t>2x bagr, SDK, ASP, SSP</t>
  </si>
  <si>
    <t>61</t>
  </si>
  <si>
    <t>-2041824544</t>
  </si>
  <si>
    <t>62</t>
  </si>
  <si>
    <t>-1979197174</t>
  </si>
  <si>
    <t>03 - SO 03 - SVK na 1. TK Pracovice - ÚL jih</t>
  </si>
  <si>
    <t>Soupis:</t>
  </si>
  <si>
    <t>03.1 - SO 03.1 - SVK na 1.TK v km 509,645– 509,945</t>
  </si>
  <si>
    <t>5907020460</t>
  </si>
  <si>
    <t>Souvislá výměna kolejnic současně s výměnou pryžové podložky tv. UIC60 rozdělení "u"</t>
  </si>
  <si>
    <t>964279602</t>
  </si>
  <si>
    <t>Souvislá výměna kolejnic současně s výměnou pryžové podložky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</si>
  <si>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300</t>
  </si>
  <si>
    <t>-1037674563</t>
  </si>
  <si>
    <t>504</t>
  </si>
  <si>
    <t>5910020110</t>
  </si>
  <si>
    <t>Svařování kolejnic termitem plný předehřev standardní spára svar jednotlivý tv. UIC60</t>
  </si>
  <si>
    <t>-1754854354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</si>
  <si>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</si>
  <si>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-1313793722</t>
  </si>
  <si>
    <t>5910040330</t>
  </si>
  <si>
    <t>Umožnění volné dilatace kolejnice demontáž upevňovadel s osazením kluzných podložek rozdělení pražců "u"</t>
  </si>
  <si>
    <t>-202718727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</si>
  <si>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</si>
  <si>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5910040430</t>
  </si>
  <si>
    <t>Umožnění volné dilatace kolejnice montáž upevňovadel s odstraněním kluzných podložek rozdělení pražců "u"</t>
  </si>
  <si>
    <t>-1077869045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</si>
  <si>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</si>
  <si>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5910045030</t>
  </si>
  <si>
    <t>Zajištění polohy kolejnice bočními válečkovými opěrkami rozdělení pražců "u"</t>
  </si>
  <si>
    <t>435945790</t>
  </si>
  <si>
    <t>Zajištění polohy kolejnice bočními válečkovými opěrkami rozdělení pražců "u". Poznámka: 1. V cenách jsou započteny náklady na montáž a demontáž bočních opěrek v oblouku o malém poloměru.</t>
  </si>
  <si>
    <t>397442790</t>
  </si>
  <si>
    <t>-1833296959</t>
  </si>
  <si>
    <t>1698163755</t>
  </si>
  <si>
    <t>výzisk - kolejnice</t>
  </si>
  <si>
    <t>18,1</t>
  </si>
  <si>
    <t>výzisk - pryž. podložky</t>
  </si>
  <si>
    <t>0,091</t>
  </si>
  <si>
    <t>299701560</t>
  </si>
  <si>
    <t>-1040036594</t>
  </si>
  <si>
    <t>-1570506941</t>
  </si>
  <si>
    <t>1712306076</t>
  </si>
  <si>
    <t>300*0,06034*2</t>
  </si>
  <si>
    <t>-2128451421</t>
  </si>
  <si>
    <t>300*0,06034</t>
  </si>
  <si>
    <t>-684890840</t>
  </si>
  <si>
    <t>nový mat. (pryž.podl.)</t>
  </si>
  <si>
    <t>1184830195</t>
  </si>
  <si>
    <t>bagr, SDK, ASP, SSP, dyn.stab.</t>
  </si>
  <si>
    <t>03.2 - SO 03.2 - Úprava GPK na 1. TK</t>
  </si>
  <si>
    <t>-94781021</t>
  </si>
  <si>
    <t>Poznámka k položce:_x000d_
Kilometr koleje=km</t>
  </si>
  <si>
    <t>1,675</t>
  </si>
  <si>
    <t>5909050020</t>
  </si>
  <si>
    <t>Stabilizace kolejového lože koleje stávajícího</t>
  </si>
  <si>
    <t>1501136178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</si>
  <si>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</si>
  <si>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</si>
  <si>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1897952958</t>
  </si>
  <si>
    <t>Doplnění KL kamenivem souvisle strojně v koleji. Poznámky: 1. V cenách jsou započteny náklady na doplnění kameniva ojediněle ručně vidlemi a/nebo souvisle strojně z výsypných vozů případně nakladačem. 2. V cenách nejsou obsaženy náklady na dodávku kameniva.</t>
  </si>
  <si>
    <t>198</t>
  </si>
  <si>
    <t>1801927965</t>
  </si>
  <si>
    <t>198*1,3</t>
  </si>
  <si>
    <t>9902100200</t>
  </si>
  <si>
    <t xml:space="preserve">Doprava dodávek zhotovitele, dodávek objednatele nebo výzisku mechanizací přes 3,5 t sypanin  do 20 km</t>
  </si>
  <si>
    <t>-80474479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</si>
  <si>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</si>
  <si>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7592007120</t>
  </si>
  <si>
    <t>Demontáž informačního bodu MIB 6</t>
  </si>
  <si>
    <t>445979214</t>
  </si>
  <si>
    <t>AVV km 510,480</t>
  </si>
  <si>
    <t>7592005120</t>
  </si>
  <si>
    <t>Montáž informačního bodu MIB 6</t>
  </si>
  <si>
    <t>1952306873</t>
  </si>
  <si>
    <t>Montáž informačního bodu MIB 6 - uložení a připevnění na určené místo, seřízení, přezkoušení</t>
  </si>
  <si>
    <t>04 - SO 04 - SVK na 2. TK Pracovice - ÚL jih</t>
  </si>
  <si>
    <t xml:space="preserve">04.1 - SO 04.1 - SVK na 2.TK v km 506,635 - 507,205 </t>
  </si>
  <si>
    <t>1150384700</t>
  </si>
  <si>
    <t>570</t>
  </si>
  <si>
    <t>-1523837626</t>
  </si>
  <si>
    <t>990</t>
  </si>
  <si>
    <t>5907010020</t>
  </si>
  <si>
    <t>Výměna LISŮ tv. UIC60 rozdělení "u"</t>
  </si>
  <si>
    <t>1895476626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</si>
  <si>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</si>
  <si>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2*4,5</t>
  </si>
  <si>
    <t>5907015460</t>
  </si>
  <si>
    <t>Ojedinělá výměna kolejnic současně s výměnou pryžové podložky tv. UIC60 rozdělení "u"</t>
  </si>
  <si>
    <t>2130824083</t>
  </si>
  <si>
    <t>Ojedinělá výměna kolejnic současně s výměnou pryžové podložky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</si>
  <si>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"km 506,650" 14</t>
  </si>
  <si>
    <t>"km 507,000" 5</t>
  </si>
  <si>
    <t>236112519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</si>
  <si>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</si>
  <si>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987269613</t>
  </si>
  <si>
    <t>-2135544413</t>
  </si>
  <si>
    <t>670</t>
  </si>
  <si>
    <t>-978677752</t>
  </si>
  <si>
    <t>2075624858</t>
  </si>
  <si>
    <t>322338346</t>
  </si>
  <si>
    <t>5910040030</t>
  </si>
  <si>
    <t>Umožnění volné dilatace kolejnice demontáž upevňovadel bez osazení kluzných podložek rozdělení pražců "u"</t>
  </si>
  <si>
    <t>-1681079613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</si>
  <si>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</si>
  <si>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5910040130</t>
  </si>
  <si>
    <t>Umožnění volné dilatace kolejnice montáž upevňovadel bez odstranění kluzných podložek rozdělení pražců "u"</t>
  </si>
  <si>
    <t>-1289721374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</si>
  <si>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</si>
  <si>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-825668491</t>
  </si>
  <si>
    <t>117</t>
  </si>
  <si>
    <t>-1786661035</t>
  </si>
  <si>
    <t>35,2</t>
  </si>
  <si>
    <t>0,178</t>
  </si>
  <si>
    <t>1442300451</t>
  </si>
  <si>
    <t>-1479349509</t>
  </si>
  <si>
    <t>-1552356653</t>
  </si>
  <si>
    <t>-1743180196</t>
  </si>
  <si>
    <t>600*0,06034*2</t>
  </si>
  <si>
    <t>-1722183175</t>
  </si>
  <si>
    <t xml:space="preserve">kolejnice z Duchcova </t>
  </si>
  <si>
    <t>600*0,06034</t>
  </si>
  <si>
    <t>769148006</t>
  </si>
  <si>
    <t>-1967292363</t>
  </si>
  <si>
    <t>04.2 - SO 04.2 - Úprava GPK na 2. TK</t>
  </si>
  <si>
    <t>-701660213</t>
  </si>
  <si>
    <t>0,650+0,675+0,400</t>
  </si>
  <si>
    <t>417872016</t>
  </si>
  <si>
    <t>867737645</t>
  </si>
  <si>
    <t>231</t>
  </si>
  <si>
    <t>2049934951</t>
  </si>
  <si>
    <t>231*1,3</t>
  </si>
  <si>
    <t>1080335301</t>
  </si>
  <si>
    <t>300,300</t>
  </si>
  <si>
    <t>5913035010</t>
  </si>
  <si>
    <t>Demontáž celopryžové přejezdové konstrukce málo zatížené v koleji část vnější a vnitřní bez závěrných zídek</t>
  </si>
  <si>
    <t>756074286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</si>
  <si>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</si>
  <si>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</si>
  <si>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</si>
  <si>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450703717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</si>
  <si>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</si>
  <si>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5908050050</t>
  </si>
  <si>
    <t>Výměna upevnění bezpokladnicového komplety a pryžová podložka</t>
  </si>
  <si>
    <t>-2115406339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</si>
  <si>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</si>
  <si>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-1394112758</t>
  </si>
  <si>
    <t>5958131000</t>
  </si>
  <si>
    <t>Součásti upevňovací s antikorozní úpravou svěrka Skl 14</t>
  </si>
  <si>
    <t>-2093618113</t>
  </si>
  <si>
    <t>120</t>
  </si>
  <si>
    <t>5958131080</t>
  </si>
  <si>
    <t>Součásti upevňovací s antikorozní úpravou podložka Uls 7</t>
  </si>
  <si>
    <t>673144934</t>
  </si>
  <si>
    <t>5958131050</t>
  </si>
  <si>
    <t>Součásti upevňovací s antikorozní úpravou vrtule R1(145)</t>
  </si>
  <si>
    <t>-1227878375</t>
  </si>
  <si>
    <t>-367108383</t>
  </si>
  <si>
    <t>AVV km 506,680 a km 510,590</t>
  </si>
  <si>
    <t>-1660859295</t>
  </si>
  <si>
    <t>05 - SO 05 - SVK na 1. TK Lovosice - Pracovice</t>
  </si>
  <si>
    <t xml:space="preserve">05.1 - so 05.1 - SVK na 1.TK v km 499,400 – 499,950 </t>
  </si>
  <si>
    <t>-742328109</t>
  </si>
  <si>
    <t>550</t>
  </si>
  <si>
    <t>Podložka pryžová pod patu kolejnice R65 183/151/6</t>
  </si>
  <si>
    <t>-736307642</t>
  </si>
  <si>
    <t>941</t>
  </si>
  <si>
    <t>1059739660</t>
  </si>
  <si>
    <t>"km 499,450" 2*4,5</t>
  </si>
  <si>
    <t>"km 499,890" 2*5</t>
  </si>
  <si>
    <t>-603012046</t>
  </si>
  <si>
    <t>700057100</t>
  </si>
  <si>
    <t>2032242111</t>
  </si>
  <si>
    <t>650</t>
  </si>
  <si>
    <t>1985484372</t>
  </si>
  <si>
    <t>-470792800</t>
  </si>
  <si>
    <t>1228991315</t>
  </si>
  <si>
    <t>-1198709611</t>
  </si>
  <si>
    <t>1905151188</t>
  </si>
  <si>
    <t>5908053160</t>
  </si>
  <si>
    <t>Výměna drobného kolejiva šroub svěrkový tv. RS</t>
  </si>
  <si>
    <t>2019514168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</si>
  <si>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</si>
  <si>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5958134043</t>
  </si>
  <si>
    <t>Součásti upevňovací šroub svěrkový RS 0 (M22x70)</t>
  </si>
  <si>
    <t>1276551186</t>
  </si>
  <si>
    <t>5958134110</t>
  </si>
  <si>
    <t>Součásti upevňovací matice M22</t>
  </si>
  <si>
    <t>991376535</t>
  </si>
  <si>
    <t>5958134125</t>
  </si>
  <si>
    <t>Součásti upevňovací podložka Uls 6</t>
  </si>
  <si>
    <t>-1736586270</t>
  </si>
  <si>
    <t>-2116460387</t>
  </si>
  <si>
    <t>110</t>
  </si>
  <si>
    <t>1055847138</t>
  </si>
  <si>
    <t>33,2</t>
  </si>
  <si>
    <t>0,198+0,008</t>
  </si>
  <si>
    <t>-1794222467</t>
  </si>
  <si>
    <t>-542398517</t>
  </si>
  <si>
    <t>-2120944774</t>
  </si>
  <si>
    <t>519122555</t>
  </si>
  <si>
    <t>550*0,06034*2</t>
  </si>
  <si>
    <t>-1663159532</t>
  </si>
  <si>
    <t>550*0,06034</t>
  </si>
  <si>
    <t>-282126827</t>
  </si>
  <si>
    <t>0,322</t>
  </si>
  <si>
    <t>1977776383</t>
  </si>
  <si>
    <t>731024987</t>
  </si>
  <si>
    <t>AVV km 499,890</t>
  </si>
  <si>
    <t>1325135700</t>
  </si>
  <si>
    <t xml:space="preserve">05.2 - SO 05.2 - SVK na 1.TK v km 502,900 – 503,215 </t>
  </si>
  <si>
    <t>1309827971</t>
  </si>
  <si>
    <t>315</t>
  </si>
  <si>
    <t>-575225296</t>
  </si>
  <si>
    <t>538</t>
  </si>
  <si>
    <t>-1655088578</t>
  </si>
  <si>
    <t>2*5</t>
  </si>
  <si>
    <t>-1744016633</t>
  </si>
  <si>
    <t>-827929404</t>
  </si>
  <si>
    <t>-1327096560</t>
  </si>
  <si>
    <t>415</t>
  </si>
  <si>
    <t>1874549096</t>
  </si>
  <si>
    <t>-1226214166</t>
  </si>
  <si>
    <t>915483203</t>
  </si>
  <si>
    <t>1995286334</t>
  </si>
  <si>
    <t>1720445495</t>
  </si>
  <si>
    <t>1397790560</t>
  </si>
  <si>
    <t>-1833007428</t>
  </si>
  <si>
    <t>882862659</t>
  </si>
  <si>
    <t>-1485862429</t>
  </si>
  <si>
    <t>32463813</t>
  </si>
  <si>
    <t>63</t>
  </si>
  <si>
    <t>1725025487</t>
  </si>
  <si>
    <t>0,113</t>
  </si>
  <si>
    <t>908697069</t>
  </si>
  <si>
    <t>-252844469</t>
  </si>
  <si>
    <t>1557623463</t>
  </si>
  <si>
    <t>1379020530</t>
  </si>
  <si>
    <t>315*0,06034*2</t>
  </si>
  <si>
    <t>438250410</t>
  </si>
  <si>
    <t>315*0,06034</t>
  </si>
  <si>
    <t>472726748</t>
  </si>
  <si>
    <t>-1898832944</t>
  </si>
  <si>
    <t>AVV km 503,200</t>
  </si>
  <si>
    <t>1494585088</t>
  </si>
  <si>
    <t>5914110140</t>
  </si>
  <si>
    <t>Oprava nástupiště z prefabrikátů desky</t>
  </si>
  <si>
    <t>2005221512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</si>
  <si>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</si>
  <si>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140</t>
  </si>
  <si>
    <t>5913275035</t>
  </si>
  <si>
    <t>Výměna dílů komunikace ze zámkové dlažby uložení v podsypu</t>
  </si>
  <si>
    <t>-563804378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</si>
  <si>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</si>
  <si>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R451476000</t>
  </si>
  <si>
    <t>Zálivka plastbetonem prostor mezi nástupištní deskou a zámkovou dlažbou. Položka obsahuje cenu za provedení práce včetně materiálu</t>
  </si>
  <si>
    <t>-1851694236</t>
  </si>
  <si>
    <t>146*0,03*0,08</t>
  </si>
  <si>
    <t>05.3 - SO 05.3 - Úprava GPK na 1.TK</t>
  </si>
  <si>
    <t>1570174124</t>
  </si>
  <si>
    <t>0,625+1,250</t>
  </si>
  <si>
    <t>-1290135987</t>
  </si>
  <si>
    <t>2099047808</t>
  </si>
  <si>
    <t>473765555</t>
  </si>
  <si>
    <t>06 - SO 06 - SVK na 2. TK Pracovice - ÚL jih</t>
  </si>
  <si>
    <t xml:space="preserve">06.1 - SO 06.1 - SVK na 2.TK v km 501,205 – 501,595 </t>
  </si>
  <si>
    <t>1496236222</t>
  </si>
  <si>
    <t>290</t>
  </si>
  <si>
    <t>-1205809704</t>
  </si>
  <si>
    <t>488</t>
  </si>
  <si>
    <t>671505588</t>
  </si>
  <si>
    <t>-1141378963</t>
  </si>
  <si>
    <t>1365445318</t>
  </si>
  <si>
    <t>870963900</t>
  </si>
  <si>
    <t>1235669858</t>
  </si>
  <si>
    <t>1914445743</t>
  </si>
  <si>
    <t>-869347493</t>
  </si>
  <si>
    <t>-1180846289</t>
  </si>
  <si>
    <t>-818855658</t>
  </si>
  <si>
    <t>588804418</t>
  </si>
  <si>
    <t>1586883226</t>
  </si>
  <si>
    <t>1996998238</t>
  </si>
  <si>
    <t>17,5</t>
  </si>
  <si>
    <t>0,106</t>
  </si>
  <si>
    <t>-226985804</t>
  </si>
  <si>
    <t>-1571481089</t>
  </si>
  <si>
    <t>490954721</t>
  </si>
  <si>
    <t>299330060</t>
  </si>
  <si>
    <t>324409340</t>
  </si>
  <si>
    <t>-380113269</t>
  </si>
  <si>
    <t>-2061319742</t>
  </si>
  <si>
    <t>-954131229</t>
  </si>
  <si>
    <t>145</t>
  </si>
  <si>
    <t>497819997</t>
  </si>
  <si>
    <t>38,250</t>
  </si>
  <si>
    <t>-558107261</t>
  </si>
  <si>
    <t>0,360</t>
  </si>
  <si>
    <t>06.2 - SO 06.2 - Úprava GPK na 2.TK</t>
  </si>
  <si>
    <t>666168736</t>
  </si>
  <si>
    <t>1,250</t>
  </si>
  <si>
    <t>1895781797</t>
  </si>
  <si>
    <t>-528689950</t>
  </si>
  <si>
    <t>165</t>
  </si>
  <si>
    <t>-43972121</t>
  </si>
  <si>
    <t>165*1,3</t>
  </si>
  <si>
    <t>-586170790</t>
  </si>
  <si>
    <t>214,500</t>
  </si>
  <si>
    <t>-2027929218</t>
  </si>
  <si>
    <t>AVV km 501,900</t>
  </si>
  <si>
    <t>-738669891</t>
  </si>
  <si>
    <t>07 - SO 07 - žst Lovosice SK č. 91</t>
  </si>
  <si>
    <t>5906140200</t>
  </si>
  <si>
    <t>Demontáž kolejového roštu koleje v ose koleje pražce betonové tv. S49 rozdělení "d"</t>
  </si>
  <si>
    <t>1589422002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</si>
  <si>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</si>
  <si>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0,063</t>
  </si>
  <si>
    <t>5906130390</t>
  </si>
  <si>
    <t>Montáž kolejového roštu v ose koleje pražce betonové vystrojené tv. S49 rozdělení "d"</t>
  </si>
  <si>
    <t>1000589473</t>
  </si>
  <si>
    <t>Montáž kolejového roštu v ose koleje pražce betonové vystrojené tv. S49 rozdělení "d". Poznámka: 1. V cenách jsou započteny náklady na vrtání pražců dřevěných nevystrojených, manipulaci a montáž KR. 2. V cenách nejsou obsaženy náklady na dodávku materiálu.</t>
  </si>
  <si>
    <t>1906228461</t>
  </si>
  <si>
    <t>5956119115</t>
  </si>
  <si>
    <t>Pražec dřevěný výhybkový dub skupina 3 4500x260x160</t>
  </si>
  <si>
    <t>-311851414</t>
  </si>
  <si>
    <t>5956119120</t>
  </si>
  <si>
    <t>Pražec dřevěný výhybkový dub skupina 3 4600x260x160</t>
  </si>
  <si>
    <t>-587970096</t>
  </si>
  <si>
    <t>550919636</t>
  </si>
  <si>
    <t>90</t>
  </si>
  <si>
    <t>2084027752</t>
  </si>
  <si>
    <t>542874014</t>
  </si>
  <si>
    <t>5910020130</t>
  </si>
  <si>
    <t>Svařování kolejnic termitem plný předehřev standardní spára svar jednotlivý tv. S49</t>
  </si>
  <si>
    <t>-1577084848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</si>
  <si>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</si>
  <si>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5910040320</t>
  </si>
  <si>
    <t>Umožnění volné dilatace kolejnice demontáž upevňovadel s osazením kluzných podložek rozdělení pražců "d"</t>
  </si>
  <si>
    <t>-1509912169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</si>
  <si>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</si>
  <si>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2*63</t>
  </si>
  <si>
    <t>5910040420</t>
  </si>
  <si>
    <t>Umožnění volné dilatace kolejnice montáž upevňovadel s odstraněním kluzných podložek rozdělení pražců "d"</t>
  </si>
  <si>
    <t>-486059954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</si>
  <si>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</si>
  <si>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1157315757</t>
  </si>
  <si>
    <t>175291586</t>
  </si>
  <si>
    <t>614879660</t>
  </si>
  <si>
    <t>1763775271</t>
  </si>
  <si>
    <t>výměna ŠL</t>
  </si>
  <si>
    <t>384150076</t>
  </si>
  <si>
    <t>135*1,3</t>
  </si>
  <si>
    <t>-2080472168</t>
  </si>
  <si>
    <t>2*70</t>
  </si>
  <si>
    <t>1525897977</t>
  </si>
  <si>
    <t>20*1,8</t>
  </si>
  <si>
    <t>1221338469</t>
  </si>
  <si>
    <t>0,800</t>
  </si>
  <si>
    <t>5909031010</t>
  </si>
  <si>
    <t>Úprava GPK koleje směrové a výškové uspořádání pražce dřevěné nebo ocelové</t>
  </si>
  <si>
    <t>61787742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</si>
  <si>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</si>
  <si>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0,126</t>
  </si>
  <si>
    <t>-47226031</t>
  </si>
  <si>
    <t>nový štěrk+štěrkodrť</t>
  </si>
  <si>
    <t>175,5+36</t>
  </si>
  <si>
    <t>1644460268</t>
  </si>
  <si>
    <t>-1663736759</t>
  </si>
  <si>
    <t>výzisk dřev. pražce+kolejnice</t>
  </si>
  <si>
    <t>0,357+0,364+11,763+6,223</t>
  </si>
  <si>
    <t>-1467286628</t>
  </si>
  <si>
    <t>61,2</t>
  </si>
  <si>
    <t>0,03</t>
  </si>
  <si>
    <t>-1182199041</t>
  </si>
  <si>
    <t>0,357+0,364+11,763</t>
  </si>
  <si>
    <t>4802914</t>
  </si>
  <si>
    <t>1679226130</t>
  </si>
  <si>
    <t>-572461558</t>
  </si>
  <si>
    <t>150*0,04943*2</t>
  </si>
  <si>
    <t>-884267436</t>
  </si>
  <si>
    <t>150*0,04943</t>
  </si>
  <si>
    <t>660316913</t>
  </si>
  <si>
    <t>-837975117</t>
  </si>
  <si>
    <t>-1397527524</t>
  </si>
  <si>
    <t xml:space="preserve">Demontáž počítacího bodu počítače náprav </t>
  </si>
  <si>
    <t>7590917042</t>
  </si>
  <si>
    <t>Demontáž výkolejky ústřední stavěné bez návěstního tělesa s přestavníkem elektromotorickým</t>
  </si>
  <si>
    <t>-1939447054</t>
  </si>
  <si>
    <t>7590915042</t>
  </si>
  <si>
    <t>Montáž výkolejky ústřední stavěné bez návěstního tělesa s přestavníkem elektromotorickým</t>
  </si>
  <si>
    <t>938747246</t>
  </si>
  <si>
    <t>Montáž výkolejky ústřední stavěné bez návěstního tělesa s přestavníkem elektromotorickým - připevnění upevňovací soupravy přestavníku, výkolejky a její montáž, připevnění přestavníku na upevňovací soupravu, zatažení kabelu s kabelovou formou do kabelového závěru, mechanické přezkoušení chodu, nátěr. Bez zemních prací</t>
  </si>
  <si>
    <t>08 - Materiál dodávaný objednatelem NEOCEŇOVAT</t>
  </si>
  <si>
    <t>5956213040</t>
  </si>
  <si>
    <t xml:space="preserve">Pražec betonový příčný vystrojený  užitý SB6</t>
  </si>
  <si>
    <t>Sborník UOŽI 01 2018</t>
  </si>
  <si>
    <t>-279040322</t>
  </si>
  <si>
    <t>"SO 01" 34</t>
  </si>
  <si>
    <t>"SO 02" 19</t>
  </si>
  <si>
    <t>5956213045</t>
  </si>
  <si>
    <t xml:space="preserve">Pražec betonový příčný vystrojený  užitý tv. B 91S/1 (UIC)</t>
  </si>
  <si>
    <t>866201827</t>
  </si>
  <si>
    <t>"SO 02" 660</t>
  </si>
  <si>
    <t>5957104005</t>
  </si>
  <si>
    <t>Kolejnicové pásy třídy R260 tv. 60 E2 délky 75 metrů</t>
  </si>
  <si>
    <t>2053634</t>
  </si>
  <si>
    <t>"SO 01" 9</t>
  </si>
  <si>
    <t>"SO 02" 12</t>
  </si>
  <si>
    <t>"SO 03" 4</t>
  </si>
  <si>
    <t>"SO 04" 8</t>
  </si>
  <si>
    <t>"SO 05.1" 7</t>
  </si>
  <si>
    <t>"SO 05.2" 4</t>
  </si>
  <si>
    <t>"SO 06.1" 4</t>
  </si>
  <si>
    <t>5957104025</t>
  </si>
  <si>
    <t>Kolejnicové pásy třídy R260 tv. 49 E1 délky 75 metrů</t>
  </si>
  <si>
    <t>144792428</t>
  </si>
  <si>
    <t>"SO 07" 2</t>
  </si>
  <si>
    <t>5957201010</t>
  </si>
  <si>
    <t>Kolejnice užité tv. S49</t>
  </si>
  <si>
    <t>621349364</t>
  </si>
  <si>
    <t>"SO 02" 4*10</t>
  </si>
  <si>
    <t>5957207000</t>
  </si>
  <si>
    <t>Lepený izolovaný styk užitý tv. UIC 60</t>
  </si>
  <si>
    <t>-1204633473</t>
  </si>
  <si>
    <t>"SO 04.1 km 506,670" 2*4,5</t>
  </si>
  <si>
    <t>"SO 05.1 km 499,450" 2*4,5</t>
  </si>
  <si>
    <t>5957207005</t>
  </si>
  <si>
    <t>Lepený izolovaný styk užitý tv. UIC 60 s kalenou hlavou</t>
  </si>
  <si>
    <t>1577080163</t>
  </si>
  <si>
    <t>"SO 05.1 km 499,890" 2*5</t>
  </si>
  <si>
    <t>"SO 05.2 km 502,940" 2*5</t>
  </si>
  <si>
    <t>09 - VRN</t>
  </si>
  <si>
    <t>VRN - Vedlejší rozpočtové náklady</t>
  </si>
  <si>
    <t>Vedlejší rozpočtové náklady</t>
  </si>
  <si>
    <t>022101011</t>
  </si>
  <si>
    <t>Geodetické práce Geodetické práce v průběhu opravy</t>
  </si>
  <si>
    <t>kpl</t>
  </si>
  <si>
    <t>-1669739930</t>
  </si>
  <si>
    <t>vč. APK</t>
  </si>
  <si>
    <t>023121001</t>
  </si>
  <si>
    <t>Projektové práce Projektová dokumentace - přípravné práce Zjednodušený projekt opravy koleje</t>
  </si>
  <si>
    <t>508226252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</si>
  <si>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</si>
  <si>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vč. zjednoduš. projektu žst Lovosice SK č. 7a, 111, 91</t>
  </si>
  <si>
    <t>023131001</t>
  </si>
  <si>
    <t>Projektové práce Dokumentace skutečného provedení železničního svršku a spodku</t>
  </si>
  <si>
    <t>-1226768305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</si>
  <si>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</si>
  <si>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033111001</t>
  </si>
  <si>
    <t>Provozní vlivy Výluka silničního provozu se zajištěním objížďky</t>
  </si>
  <si>
    <t>412202976</t>
  </si>
  <si>
    <t>SO 04.2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</si>
  <si>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</si>
  <si>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</si>
  <si>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-95449194</t>
  </si>
  <si>
    <t>024101301</t>
  </si>
  <si>
    <t>Inženýrská činnost posudky (např. statické aj.) a dozory</t>
  </si>
  <si>
    <t>717939167</t>
  </si>
  <si>
    <t>laboratorní rozbor žst Lovosice SK č. 7a, 111, 91+vytýčení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</si>
</sst>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0" xfId="0" applyNumberFormat="1" applyFont="1" applyAlignment="1" applyProtection="1">
      <alignment horizontal="righ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0" fillId="0" borderId="3" xfId="0" applyFont="1" applyBorder="1" applyAlignment="1"/>
    <xf numFmtId="0" fontId="10" fillId="0" borderId="14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5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42</v>
      </c>
      <c r="E29" s="44"/>
      <c r="F29" s="30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65019030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Výměna kolejnic u ST Ústí n.L. v úseku Vraňany - Děčín hl.n. - státní hranice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trať 090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4. 2. 2019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SŽDC s.o., OŘ Ústí n.L., ST Ústí n.L.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52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>Věra Trnková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53</v>
      </c>
      <c r="D52" s="80"/>
      <c r="E52" s="80"/>
      <c r="F52" s="80"/>
      <c r="G52" s="80"/>
      <c r="H52" s="81"/>
      <c r="I52" s="82" t="s">
        <v>54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55</v>
      </c>
      <c r="AH52" s="80"/>
      <c r="AI52" s="80"/>
      <c r="AJ52" s="80"/>
      <c r="AK52" s="80"/>
      <c r="AL52" s="80"/>
      <c r="AM52" s="80"/>
      <c r="AN52" s="82" t="s">
        <v>56</v>
      </c>
      <c r="AO52" s="80"/>
      <c r="AP52" s="84"/>
      <c r="AQ52" s="85" t="s">
        <v>57</v>
      </c>
      <c r="AR52" s="41"/>
      <c r="AS52" s="86" t="s">
        <v>58</v>
      </c>
      <c r="AT52" s="87" t="s">
        <v>59</v>
      </c>
      <c r="AU52" s="87" t="s">
        <v>60</v>
      </c>
      <c r="AV52" s="87" t="s">
        <v>61</v>
      </c>
      <c r="AW52" s="87" t="s">
        <v>62</v>
      </c>
      <c r="AX52" s="87" t="s">
        <v>63</v>
      </c>
      <c r="AY52" s="87" t="s">
        <v>64</v>
      </c>
      <c r="AZ52" s="87" t="s">
        <v>65</v>
      </c>
      <c r="BA52" s="87" t="s">
        <v>66</v>
      </c>
      <c r="BB52" s="87" t="s">
        <v>67</v>
      </c>
      <c r="BC52" s="87" t="s">
        <v>68</v>
      </c>
      <c r="BD52" s="88" t="s">
        <v>69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70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ROUND(AG55+AG56+AG57+AG60+AG63+AG67+SUM(AG70:AG72),2)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ROUND(AS55+AS56+AS57+AS60+AS63+AS67+SUM(AS70:AS72),2)</f>
        <v>0</v>
      </c>
      <c r="AT54" s="100">
        <f>ROUND(SUM(AV54:AW54),2)</f>
        <v>0</v>
      </c>
      <c r="AU54" s="101">
        <f>ROUND(AU55+AU56+AU57+AU60+AU63+AU67+SUM(AU70:AU72),5)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ROUND(AZ55+AZ56+AZ57+AZ60+AZ63+AZ67+SUM(AZ70:AZ72),2)</f>
        <v>0</v>
      </c>
      <c r="BA54" s="100">
        <f>ROUND(BA55+BA56+BA57+BA60+BA63+BA67+SUM(BA70:BA72),2)</f>
        <v>0</v>
      </c>
      <c r="BB54" s="100">
        <f>ROUND(BB55+BB56+BB57+BB60+BB63+BB67+SUM(BB70:BB72),2)</f>
        <v>0</v>
      </c>
      <c r="BC54" s="100">
        <f>ROUND(BC55+BC56+BC57+BC60+BC63+BC67+SUM(BC70:BC72),2)</f>
        <v>0</v>
      </c>
      <c r="BD54" s="102">
        <f>ROUND(BD55+BD56+BD57+BD60+BD63+BD67+SUM(BD70:BD72),2)</f>
        <v>0</v>
      </c>
      <c r="BS54" s="103" t="s">
        <v>71</v>
      </c>
      <c r="BT54" s="103" t="s">
        <v>72</v>
      </c>
      <c r="BU54" s="104" t="s">
        <v>73</v>
      </c>
      <c r="BV54" s="103" t="s">
        <v>74</v>
      </c>
      <c r="BW54" s="103" t="s">
        <v>5</v>
      </c>
      <c r="BX54" s="103" t="s">
        <v>75</v>
      </c>
      <c r="CL54" s="103" t="s">
        <v>1</v>
      </c>
    </row>
    <row r="55" s="5" customFormat="1" ht="16.5" customHeight="1">
      <c r="A55" s="105" t="s">
        <v>76</v>
      </c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SO 01 - žst Lovosice...'!J30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79</v>
      </c>
      <c r="AR55" s="112"/>
      <c r="AS55" s="113">
        <v>0</v>
      </c>
      <c r="AT55" s="114">
        <f>ROUND(SUM(AV55:AW55),2)</f>
        <v>0</v>
      </c>
      <c r="AU55" s="115">
        <f>'01 - SO 01 - žst Lovosice...'!P80</f>
        <v>0</v>
      </c>
      <c r="AV55" s="114">
        <f>'01 - SO 01 - žst Lovosice...'!J33</f>
        <v>0</v>
      </c>
      <c r="AW55" s="114">
        <f>'01 - SO 01 - žst Lovosice...'!J34</f>
        <v>0</v>
      </c>
      <c r="AX55" s="114">
        <f>'01 - SO 01 - žst Lovosice...'!J35</f>
        <v>0</v>
      </c>
      <c r="AY55" s="114">
        <f>'01 - SO 01 - žst Lovosice...'!J36</f>
        <v>0</v>
      </c>
      <c r="AZ55" s="114">
        <f>'01 - SO 01 - žst Lovosice...'!F33</f>
        <v>0</v>
      </c>
      <c r="BA55" s="114">
        <f>'01 - SO 01 - žst Lovosice...'!F34</f>
        <v>0</v>
      </c>
      <c r="BB55" s="114">
        <f>'01 - SO 01 - žst Lovosice...'!F35</f>
        <v>0</v>
      </c>
      <c r="BC55" s="114">
        <f>'01 - SO 01 - žst Lovosice...'!F36</f>
        <v>0</v>
      </c>
      <c r="BD55" s="116">
        <f>'01 - SO 01 - žst Lovosice...'!F37</f>
        <v>0</v>
      </c>
      <c r="BT55" s="117" t="s">
        <v>80</v>
      </c>
      <c r="BV55" s="117" t="s">
        <v>74</v>
      </c>
      <c r="BW55" s="117" t="s">
        <v>81</v>
      </c>
      <c r="BX55" s="117" t="s">
        <v>5</v>
      </c>
      <c r="CL55" s="117" t="s">
        <v>1</v>
      </c>
      <c r="CM55" s="117" t="s">
        <v>82</v>
      </c>
    </row>
    <row r="56" s="5" customFormat="1" ht="16.5" customHeight="1">
      <c r="A56" s="105" t="s">
        <v>76</v>
      </c>
      <c r="B56" s="106"/>
      <c r="C56" s="107"/>
      <c r="D56" s="108" t="s">
        <v>83</v>
      </c>
      <c r="E56" s="108"/>
      <c r="F56" s="108"/>
      <c r="G56" s="108"/>
      <c r="H56" s="108"/>
      <c r="I56" s="109"/>
      <c r="J56" s="108" t="s">
        <v>84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SO 02 - žst Lovosice...'!J30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79</v>
      </c>
      <c r="AR56" s="112"/>
      <c r="AS56" s="113">
        <v>0</v>
      </c>
      <c r="AT56" s="114">
        <f>ROUND(SUM(AV56:AW56),2)</f>
        <v>0</v>
      </c>
      <c r="AU56" s="115">
        <f>'02 - SO 02 - žst Lovosice...'!P79</f>
        <v>0</v>
      </c>
      <c r="AV56" s="114">
        <f>'02 - SO 02 - žst Lovosice...'!J33</f>
        <v>0</v>
      </c>
      <c r="AW56" s="114">
        <f>'02 - SO 02 - žst Lovosice...'!J34</f>
        <v>0</v>
      </c>
      <c r="AX56" s="114">
        <f>'02 - SO 02 - žst Lovosice...'!J35</f>
        <v>0</v>
      </c>
      <c r="AY56" s="114">
        <f>'02 - SO 02 - žst Lovosice...'!J36</f>
        <v>0</v>
      </c>
      <c r="AZ56" s="114">
        <f>'02 - SO 02 - žst Lovosice...'!F33</f>
        <v>0</v>
      </c>
      <c r="BA56" s="114">
        <f>'02 - SO 02 - žst Lovosice...'!F34</f>
        <v>0</v>
      </c>
      <c r="BB56" s="114">
        <f>'02 - SO 02 - žst Lovosice...'!F35</f>
        <v>0</v>
      </c>
      <c r="BC56" s="114">
        <f>'02 - SO 02 - žst Lovosice...'!F36</f>
        <v>0</v>
      </c>
      <c r="BD56" s="116">
        <f>'02 - SO 02 - žst Lovosice...'!F37</f>
        <v>0</v>
      </c>
      <c r="BT56" s="117" t="s">
        <v>80</v>
      </c>
      <c r="BV56" s="117" t="s">
        <v>74</v>
      </c>
      <c r="BW56" s="117" t="s">
        <v>85</v>
      </c>
      <c r="BX56" s="117" t="s">
        <v>5</v>
      </c>
      <c r="CL56" s="117" t="s">
        <v>1</v>
      </c>
      <c r="CM56" s="117" t="s">
        <v>82</v>
      </c>
    </row>
    <row r="57" s="5" customFormat="1" ht="27" customHeight="1">
      <c r="B57" s="106"/>
      <c r="C57" s="107"/>
      <c r="D57" s="108" t="s">
        <v>86</v>
      </c>
      <c r="E57" s="108"/>
      <c r="F57" s="108"/>
      <c r="G57" s="108"/>
      <c r="H57" s="108"/>
      <c r="I57" s="109"/>
      <c r="J57" s="108" t="s">
        <v>87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ROUND(SUM(AG58:AG59),2)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79</v>
      </c>
      <c r="AR57" s="112"/>
      <c r="AS57" s="113">
        <f>ROUND(SUM(AS58:AS59),2)</f>
        <v>0</v>
      </c>
      <c r="AT57" s="114">
        <f>ROUND(SUM(AV57:AW57),2)</f>
        <v>0</v>
      </c>
      <c r="AU57" s="115">
        <f>ROUND(SUM(AU58:AU59),5)</f>
        <v>0</v>
      </c>
      <c r="AV57" s="114">
        <f>ROUND(AZ57*L29,2)</f>
        <v>0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ROUND(SUM(AZ58:AZ59),2)</f>
        <v>0</v>
      </c>
      <c r="BA57" s="114">
        <f>ROUND(SUM(BA58:BA59),2)</f>
        <v>0</v>
      </c>
      <c r="BB57" s="114">
        <f>ROUND(SUM(BB58:BB59),2)</f>
        <v>0</v>
      </c>
      <c r="BC57" s="114">
        <f>ROUND(SUM(BC58:BC59),2)</f>
        <v>0</v>
      </c>
      <c r="BD57" s="116">
        <f>ROUND(SUM(BD58:BD59),2)</f>
        <v>0</v>
      </c>
      <c r="BS57" s="117" t="s">
        <v>71</v>
      </c>
      <c r="BT57" s="117" t="s">
        <v>80</v>
      </c>
      <c r="BU57" s="117" t="s">
        <v>73</v>
      </c>
      <c r="BV57" s="117" t="s">
        <v>74</v>
      </c>
      <c r="BW57" s="117" t="s">
        <v>88</v>
      </c>
      <c r="BX57" s="117" t="s">
        <v>5</v>
      </c>
      <c r="CL57" s="117" t="s">
        <v>1</v>
      </c>
      <c r="CM57" s="117" t="s">
        <v>82</v>
      </c>
    </row>
    <row r="58" s="6" customFormat="1" ht="25.5" customHeight="1">
      <c r="A58" s="105" t="s">
        <v>76</v>
      </c>
      <c r="B58" s="119"/>
      <c r="C58" s="120"/>
      <c r="D58" s="120"/>
      <c r="E58" s="121" t="s">
        <v>89</v>
      </c>
      <c r="F58" s="121"/>
      <c r="G58" s="121"/>
      <c r="H58" s="121"/>
      <c r="I58" s="121"/>
      <c r="J58" s="120"/>
      <c r="K58" s="121" t="s">
        <v>90</v>
      </c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'03.1 - SO 03.1 - SVK na 1...'!J32</f>
        <v>0</v>
      </c>
      <c r="AH58" s="120"/>
      <c r="AI58" s="120"/>
      <c r="AJ58" s="120"/>
      <c r="AK58" s="120"/>
      <c r="AL58" s="120"/>
      <c r="AM58" s="120"/>
      <c r="AN58" s="122">
        <f>SUM(AG58,AT58)</f>
        <v>0</v>
      </c>
      <c r="AO58" s="120"/>
      <c r="AP58" s="120"/>
      <c r="AQ58" s="123" t="s">
        <v>91</v>
      </c>
      <c r="AR58" s="124"/>
      <c r="AS58" s="125">
        <v>0</v>
      </c>
      <c r="AT58" s="126">
        <f>ROUND(SUM(AV58:AW58),2)</f>
        <v>0</v>
      </c>
      <c r="AU58" s="127">
        <f>'03.1 - SO 03.1 - SVK na 1...'!P85</f>
        <v>0</v>
      </c>
      <c r="AV58" s="126">
        <f>'03.1 - SO 03.1 - SVK na 1...'!J35</f>
        <v>0</v>
      </c>
      <c r="AW58" s="126">
        <f>'03.1 - SO 03.1 - SVK na 1...'!J36</f>
        <v>0</v>
      </c>
      <c r="AX58" s="126">
        <f>'03.1 - SO 03.1 - SVK na 1...'!J37</f>
        <v>0</v>
      </c>
      <c r="AY58" s="126">
        <f>'03.1 - SO 03.1 - SVK na 1...'!J38</f>
        <v>0</v>
      </c>
      <c r="AZ58" s="126">
        <f>'03.1 - SO 03.1 - SVK na 1...'!F35</f>
        <v>0</v>
      </c>
      <c r="BA58" s="126">
        <f>'03.1 - SO 03.1 - SVK na 1...'!F36</f>
        <v>0</v>
      </c>
      <c r="BB58" s="126">
        <f>'03.1 - SO 03.1 - SVK na 1...'!F37</f>
        <v>0</v>
      </c>
      <c r="BC58" s="126">
        <f>'03.1 - SO 03.1 - SVK na 1...'!F38</f>
        <v>0</v>
      </c>
      <c r="BD58" s="128">
        <f>'03.1 - SO 03.1 - SVK na 1...'!F39</f>
        <v>0</v>
      </c>
      <c r="BT58" s="129" t="s">
        <v>82</v>
      </c>
      <c r="BV58" s="129" t="s">
        <v>74</v>
      </c>
      <c r="BW58" s="129" t="s">
        <v>92</v>
      </c>
      <c r="BX58" s="129" t="s">
        <v>88</v>
      </c>
      <c r="CL58" s="129" t="s">
        <v>1</v>
      </c>
    </row>
    <row r="59" s="6" customFormat="1" ht="16.5" customHeight="1">
      <c r="A59" s="105" t="s">
        <v>76</v>
      </c>
      <c r="B59" s="119"/>
      <c r="C59" s="120"/>
      <c r="D59" s="120"/>
      <c r="E59" s="121" t="s">
        <v>93</v>
      </c>
      <c r="F59" s="121"/>
      <c r="G59" s="121"/>
      <c r="H59" s="121"/>
      <c r="I59" s="121"/>
      <c r="J59" s="120"/>
      <c r="K59" s="121" t="s">
        <v>94</v>
      </c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'03.2 - SO 03.2 - Úprava G...'!J32</f>
        <v>0</v>
      </c>
      <c r="AH59" s="120"/>
      <c r="AI59" s="120"/>
      <c r="AJ59" s="120"/>
      <c r="AK59" s="120"/>
      <c r="AL59" s="120"/>
      <c r="AM59" s="120"/>
      <c r="AN59" s="122">
        <f>SUM(AG59,AT59)</f>
        <v>0</v>
      </c>
      <c r="AO59" s="120"/>
      <c r="AP59" s="120"/>
      <c r="AQ59" s="123" t="s">
        <v>91</v>
      </c>
      <c r="AR59" s="124"/>
      <c r="AS59" s="125">
        <v>0</v>
      </c>
      <c r="AT59" s="126">
        <f>ROUND(SUM(AV59:AW59),2)</f>
        <v>0</v>
      </c>
      <c r="AU59" s="127">
        <f>'03.2 - SO 03.2 - Úprava G...'!P85</f>
        <v>0</v>
      </c>
      <c r="AV59" s="126">
        <f>'03.2 - SO 03.2 - Úprava G...'!J35</f>
        <v>0</v>
      </c>
      <c r="AW59" s="126">
        <f>'03.2 - SO 03.2 - Úprava G...'!J36</f>
        <v>0</v>
      </c>
      <c r="AX59" s="126">
        <f>'03.2 - SO 03.2 - Úprava G...'!J37</f>
        <v>0</v>
      </c>
      <c r="AY59" s="126">
        <f>'03.2 - SO 03.2 - Úprava G...'!J38</f>
        <v>0</v>
      </c>
      <c r="AZ59" s="126">
        <f>'03.2 - SO 03.2 - Úprava G...'!F35</f>
        <v>0</v>
      </c>
      <c r="BA59" s="126">
        <f>'03.2 - SO 03.2 - Úprava G...'!F36</f>
        <v>0</v>
      </c>
      <c r="BB59" s="126">
        <f>'03.2 - SO 03.2 - Úprava G...'!F37</f>
        <v>0</v>
      </c>
      <c r="BC59" s="126">
        <f>'03.2 - SO 03.2 - Úprava G...'!F38</f>
        <v>0</v>
      </c>
      <c r="BD59" s="128">
        <f>'03.2 - SO 03.2 - Úprava G...'!F39</f>
        <v>0</v>
      </c>
      <c r="BT59" s="129" t="s">
        <v>82</v>
      </c>
      <c r="BV59" s="129" t="s">
        <v>74</v>
      </c>
      <c r="BW59" s="129" t="s">
        <v>95</v>
      </c>
      <c r="BX59" s="129" t="s">
        <v>88</v>
      </c>
      <c r="CL59" s="129" t="s">
        <v>1</v>
      </c>
    </row>
    <row r="60" s="5" customFormat="1" ht="27" customHeight="1">
      <c r="B60" s="106"/>
      <c r="C60" s="107"/>
      <c r="D60" s="108" t="s">
        <v>96</v>
      </c>
      <c r="E60" s="108"/>
      <c r="F60" s="108"/>
      <c r="G60" s="108"/>
      <c r="H60" s="108"/>
      <c r="I60" s="109"/>
      <c r="J60" s="108" t="s">
        <v>97</v>
      </c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18">
        <f>ROUND(SUM(AG61:AG62),2)</f>
        <v>0</v>
      </c>
      <c r="AH60" s="109"/>
      <c r="AI60" s="109"/>
      <c r="AJ60" s="109"/>
      <c r="AK60" s="109"/>
      <c r="AL60" s="109"/>
      <c r="AM60" s="109"/>
      <c r="AN60" s="110">
        <f>SUM(AG60,AT60)</f>
        <v>0</v>
      </c>
      <c r="AO60" s="109"/>
      <c r="AP60" s="109"/>
      <c r="AQ60" s="111" t="s">
        <v>79</v>
      </c>
      <c r="AR60" s="112"/>
      <c r="AS60" s="113">
        <f>ROUND(SUM(AS61:AS62),2)</f>
        <v>0</v>
      </c>
      <c r="AT60" s="114">
        <f>ROUND(SUM(AV60:AW60),2)</f>
        <v>0</v>
      </c>
      <c r="AU60" s="115">
        <f>ROUND(SUM(AU61:AU62),5)</f>
        <v>0</v>
      </c>
      <c r="AV60" s="114">
        <f>ROUND(AZ60*L29,2)</f>
        <v>0</v>
      </c>
      <c r="AW60" s="114">
        <f>ROUND(BA60*L30,2)</f>
        <v>0</v>
      </c>
      <c r="AX60" s="114">
        <f>ROUND(BB60*L29,2)</f>
        <v>0</v>
      </c>
      <c r="AY60" s="114">
        <f>ROUND(BC60*L30,2)</f>
        <v>0</v>
      </c>
      <c r="AZ60" s="114">
        <f>ROUND(SUM(AZ61:AZ62),2)</f>
        <v>0</v>
      </c>
      <c r="BA60" s="114">
        <f>ROUND(SUM(BA61:BA62),2)</f>
        <v>0</v>
      </c>
      <c r="BB60" s="114">
        <f>ROUND(SUM(BB61:BB62),2)</f>
        <v>0</v>
      </c>
      <c r="BC60" s="114">
        <f>ROUND(SUM(BC61:BC62),2)</f>
        <v>0</v>
      </c>
      <c r="BD60" s="116">
        <f>ROUND(SUM(BD61:BD62),2)</f>
        <v>0</v>
      </c>
      <c r="BS60" s="117" t="s">
        <v>71</v>
      </c>
      <c r="BT60" s="117" t="s">
        <v>80</v>
      </c>
      <c r="BU60" s="117" t="s">
        <v>73</v>
      </c>
      <c r="BV60" s="117" t="s">
        <v>74</v>
      </c>
      <c r="BW60" s="117" t="s">
        <v>98</v>
      </c>
      <c r="BX60" s="117" t="s">
        <v>5</v>
      </c>
      <c r="CL60" s="117" t="s">
        <v>1</v>
      </c>
      <c r="CM60" s="117" t="s">
        <v>82</v>
      </c>
    </row>
    <row r="61" s="6" customFormat="1" ht="25.5" customHeight="1">
      <c r="A61" s="105" t="s">
        <v>76</v>
      </c>
      <c r="B61" s="119"/>
      <c r="C61" s="120"/>
      <c r="D61" s="120"/>
      <c r="E61" s="121" t="s">
        <v>99</v>
      </c>
      <c r="F61" s="121"/>
      <c r="G61" s="121"/>
      <c r="H61" s="121"/>
      <c r="I61" s="121"/>
      <c r="J61" s="120"/>
      <c r="K61" s="121" t="s">
        <v>100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2">
        <f>'04.1 - SO 04.1 - SVK na 2...'!J32</f>
        <v>0</v>
      </c>
      <c r="AH61" s="120"/>
      <c r="AI61" s="120"/>
      <c r="AJ61" s="120"/>
      <c r="AK61" s="120"/>
      <c r="AL61" s="120"/>
      <c r="AM61" s="120"/>
      <c r="AN61" s="122">
        <f>SUM(AG61,AT61)</f>
        <v>0</v>
      </c>
      <c r="AO61" s="120"/>
      <c r="AP61" s="120"/>
      <c r="AQ61" s="123" t="s">
        <v>91</v>
      </c>
      <c r="AR61" s="124"/>
      <c r="AS61" s="125">
        <v>0</v>
      </c>
      <c r="AT61" s="126">
        <f>ROUND(SUM(AV61:AW61),2)</f>
        <v>0</v>
      </c>
      <c r="AU61" s="127">
        <f>'04.1 - SO 04.1 - SVK na 2...'!P85</f>
        <v>0</v>
      </c>
      <c r="AV61" s="126">
        <f>'04.1 - SO 04.1 - SVK na 2...'!J35</f>
        <v>0</v>
      </c>
      <c r="AW61" s="126">
        <f>'04.1 - SO 04.1 - SVK na 2...'!J36</f>
        <v>0</v>
      </c>
      <c r="AX61" s="126">
        <f>'04.1 - SO 04.1 - SVK na 2...'!J37</f>
        <v>0</v>
      </c>
      <c r="AY61" s="126">
        <f>'04.1 - SO 04.1 - SVK na 2...'!J38</f>
        <v>0</v>
      </c>
      <c r="AZ61" s="126">
        <f>'04.1 - SO 04.1 - SVK na 2...'!F35</f>
        <v>0</v>
      </c>
      <c r="BA61" s="126">
        <f>'04.1 - SO 04.1 - SVK na 2...'!F36</f>
        <v>0</v>
      </c>
      <c r="BB61" s="126">
        <f>'04.1 - SO 04.1 - SVK na 2...'!F37</f>
        <v>0</v>
      </c>
      <c r="BC61" s="126">
        <f>'04.1 - SO 04.1 - SVK na 2...'!F38</f>
        <v>0</v>
      </c>
      <c r="BD61" s="128">
        <f>'04.1 - SO 04.1 - SVK na 2...'!F39</f>
        <v>0</v>
      </c>
      <c r="BT61" s="129" t="s">
        <v>82</v>
      </c>
      <c r="BV61" s="129" t="s">
        <v>74</v>
      </c>
      <c r="BW61" s="129" t="s">
        <v>101</v>
      </c>
      <c r="BX61" s="129" t="s">
        <v>98</v>
      </c>
      <c r="CL61" s="129" t="s">
        <v>1</v>
      </c>
    </row>
    <row r="62" s="6" customFormat="1" ht="16.5" customHeight="1">
      <c r="A62" s="105" t="s">
        <v>76</v>
      </c>
      <c r="B62" s="119"/>
      <c r="C62" s="120"/>
      <c r="D62" s="120"/>
      <c r="E62" s="121" t="s">
        <v>102</v>
      </c>
      <c r="F62" s="121"/>
      <c r="G62" s="121"/>
      <c r="H62" s="121"/>
      <c r="I62" s="121"/>
      <c r="J62" s="120"/>
      <c r="K62" s="121" t="s">
        <v>103</v>
      </c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'04.2 - SO 04.2 - Úprava G...'!J32</f>
        <v>0</v>
      </c>
      <c r="AH62" s="120"/>
      <c r="AI62" s="120"/>
      <c r="AJ62" s="120"/>
      <c r="AK62" s="120"/>
      <c r="AL62" s="120"/>
      <c r="AM62" s="120"/>
      <c r="AN62" s="122">
        <f>SUM(AG62,AT62)</f>
        <v>0</v>
      </c>
      <c r="AO62" s="120"/>
      <c r="AP62" s="120"/>
      <c r="AQ62" s="123" t="s">
        <v>91</v>
      </c>
      <c r="AR62" s="124"/>
      <c r="AS62" s="125">
        <v>0</v>
      </c>
      <c r="AT62" s="126">
        <f>ROUND(SUM(AV62:AW62),2)</f>
        <v>0</v>
      </c>
      <c r="AU62" s="127">
        <f>'04.2 - SO 04.2 - Úprava G...'!P85</f>
        <v>0</v>
      </c>
      <c r="AV62" s="126">
        <f>'04.2 - SO 04.2 - Úprava G...'!J35</f>
        <v>0</v>
      </c>
      <c r="AW62" s="126">
        <f>'04.2 - SO 04.2 - Úprava G...'!J36</f>
        <v>0</v>
      </c>
      <c r="AX62" s="126">
        <f>'04.2 - SO 04.2 - Úprava G...'!J37</f>
        <v>0</v>
      </c>
      <c r="AY62" s="126">
        <f>'04.2 - SO 04.2 - Úprava G...'!J38</f>
        <v>0</v>
      </c>
      <c r="AZ62" s="126">
        <f>'04.2 - SO 04.2 - Úprava G...'!F35</f>
        <v>0</v>
      </c>
      <c r="BA62" s="126">
        <f>'04.2 - SO 04.2 - Úprava G...'!F36</f>
        <v>0</v>
      </c>
      <c r="BB62" s="126">
        <f>'04.2 - SO 04.2 - Úprava G...'!F37</f>
        <v>0</v>
      </c>
      <c r="BC62" s="126">
        <f>'04.2 - SO 04.2 - Úprava G...'!F38</f>
        <v>0</v>
      </c>
      <c r="BD62" s="128">
        <f>'04.2 - SO 04.2 - Úprava G...'!F39</f>
        <v>0</v>
      </c>
      <c r="BT62" s="129" t="s">
        <v>82</v>
      </c>
      <c r="BV62" s="129" t="s">
        <v>74</v>
      </c>
      <c r="BW62" s="129" t="s">
        <v>104</v>
      </c>
      <c r="BX62" s="129" t="s">
        <v>98</v>
      </c>
      <c r="CL62" s="129" t="s">
        <v>1</v>
      </c>
    </row>
    <row r="63" s="5" customFormat="1" ht="27" customHeight="1">
      <c r="B63" s="106"/>
      <c r="C63" s="107"/>
      <c r="D63" s="108" t="s">
        <v>105</v>
      </c>
      <c r="E63" s="108"/>
      <c r="F63" s="108"/>
      <c r="G63" s="108"/>
      <c r="H63" s="108"/>
      <c r="I63" s="109"/>
      <c r="J63" s="108" t="s">
        <v>106</v>
      </c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18">
        <f>ROUND(SUM(AG64:AG66),2)</f>
        <v>0</v>
      </c>
      <c r="AH63" s="109"/>
      <c r="AI63" s="109"/>
      <c r="AJ63" s="109"/>
      <c r="AK63" s="109"/>
      <c r="AL63" s="109"/>
      <c r="AM63" s="109"/>
      <c r="AN63" s="110">
        <f>SUM(AG63,AT63)</f>
        <v>0</v>
      </c>
      <c r="AO63" s="109"/>
      <c r="AP63" s="109"/>
      <c r="AQ63" s="111" t="s">
        <v>79</v>
      </c>
      <c r="AR63" s="112"/>
      <c r="AS63" s="113">
        <f>ROUND(SUM(AS64:AS66),2)</f>
        <v>0</v>
      </c>
      <c r="AT63" s="114">
        <f>ROUND(SUM(AV63:AW63),2)</f>
        <v>0</v>
      </c>
      <c r="AU63" s="115">
        <f>ROUND(SUM(AU64:AU66),5)</f>
        <v>0</v>
      </c>
      <c r="AV63" s="114">
        <f>ROUND(AZ63*L29,2)</f>
        <v>0</v>
      </c>
      <c r="AW63" s="114">
        <f>ROUND(BA63*L30,2)</f>
        <v>0</v>
      </c>
      <c r="AX63" s="114">
        <f>ROUND(BB63*L29,2)</f>
        <v>0</v>
      </c>
      <c r="AY63" s="114">
        <f>ROUND(BC63*L30,2)</f>
        <v>0</v>
      </c>
      <c r="AZ63" s="114">
        <f>ROUND(SUM(AZ64:AZ66),2)</f>
        <v>0</v>
      </c>
      <c r="BA63" s="114">
        <f>ROUND(SUM(BA64:BA66),2)</f>
        <v>0</v>
      </c>
      <c r="BB63" s="114">
        <f>ROUND(SUM(BB64:BB66),2)</f>
        <v>0</v>
      </c>
      <c r="BC63" s="114">
        <f>ROUND(SUM(BC64:BC66),2)</f>
        <v>0</v>
      </c>
      <c r="BD63" s="116">
        <f>ROUND(SUM(BD64:BD66),2)</f>
        <v>0</v>
      </c>
      <c r="BS63" s="117" t="s">
        <v>71</v>
      </c>
      <c r="BT63" s="117" t="s">
        <v>80</v>
      </c>
      <c r="BU63" s="117" t="s">
        <v>73</v>
      </c>
      <c r="BV63" s="117" t="s">
        <v>74</v>
      </c>
      <c r="BW63" s="117" t="s">
        <v>107</v>
      </c>
      <c r="BX63" s="117" t="s">
        <v>5</v>
      </c>
      <c r="CL63" s="117" t="s">
        <v>1</v>
      </c>
      <c r="CM63" s="117" t="s">
        <v>82</v>
      </c>
    </row>
    <row r="64" s="6" customFormat="1" ht="25.5" customHeight="1">
      <c r="A64" s="105" t="s">
        <v>76</v>
      </c>
      <c r="B64" s="119"/>
      <c r="C64" s="120"/>
      <c r="D64" s="120"/>
      <c r="E64" s="121" t="s">
        <v>108</v>
      </c>
      <c r="F64" s="121"/>
      <c r="G64" s="121"/>
      <c r="H64" s="121"/>
      <c r="I64" s="121"/>
      <c r="J64" s="120"/>
      <c r="K64" s="121" t="s">
        <v>109</v>
      </c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'05.1 - so 05.1 - SVK na 1...'!J32</f>
        <v>0</v>
      </c>
      <c r="AH64" s="120"/>
      <c r="AI64" s="120"/>
      <c r="AJ64" s="120"/>
      <c r="AK64" s="120"/>
      <c r="AL64" s="120"/>
      <c r="AM64" s="120"/>
      <c r="AN64" s="122">
        <f>SUM(AG64,AT64)</f>
        <v>0</v>
      </c>
      <c r="AO64" s="120"/>
      <c r="AP64" s="120"/>
      <c r="AQ64" s="123" t="s">
        <v>91</v>
      </c>
      <c r="AR64" s="124"/>
      <c r="AS64" s="125">
        <v>0</v>
      </c>
      <c r="AT64" s="126">
        <f>ROUND(SUM(AV64:AW64),2)</f>
        <v>0</v>
      </c>
      <c r="AU64" s="127">
        <f>'05.1 - so 05.1 - SVK na 1...'!P85</f>
        <v>0</v>
      </c>
      <c r="AV64" s="126">
        <f>'05.1 - so 05.1 - SVK na 1...'!J35</f>
        <v>0</v>
      </c>
      <c r="AW64" s="126">
        <f>'05.1 - so 05.1 - SVK na 1...'!J36</f>
        <v>0</v>
      </c>
      <c r="AX64" s="126">
        <f>'05.1 - so 05.1 - SVK na 1...'!J37</f>
        <v>0</v>
      </c>
      <c r="AY64" s="126">
        <f>'05.1 - so 05.1 - SVK na 1...'!J38</f>
        <v>0</v>
      </c>
      <c r="AZ64" s="126">
        <f>'05.1 - so 05.1 - SVK na 1...'!F35</f>
        <v>0</v>
      </c>
      <c r="BA64" s="126">
        <f>'05.1 - so 05.1 - SVK na 1...'!F36</f>
        <v>0</v>
      </c>
      <c r="BB64" s="126">
        <f>'05.1 - so 05.1 - SVK na 1...'!F37</f>
        <v>0</v>
      </c>
      <c r="BC64" s="126">
        <f>'05.1 - so 05.1 - SVK na 1...'!F38</f>
        <v>0</v>
      </c>
      <c r="BD64" s="128">
        <f>'05.1 - so 05.1 - SVK na 1...'!F39</f>
        <v>0</v>
      </c>
      <c r="BT64" s="129" t="s">
        <v>82</v>
      </c>
      <c r="BV64" s="129" t="s">
        <v>74</v>
      </c>
      <c r="BW64" s="129" t="s">
        <v>110</v>
      </c>
      <c r="BX64" s="129" t="s">
        <v>107</v>
      </c>
      <c r="CL64" s="129" t="s">
        <v>1</v>
      </c>
    </row>
    <row r="65" s="6" customFormat="1" ht="25.5" customHeight="1">
      <c r="A65" s="105" t="s">
        <v>76</v>
      </c>
      <c r="B65" s="119"/>
      <c r="C65" s="120"/>
      <c r="D65" s="120"/>
      <c r="E65" s="121" t="s">
        <v>111</v>
      </c>
      <c r="F65" s="121"/>
      <c r="G65" s="121"/>
      <c r="H65" s="121"/>
      <c r="I65" s="121"/>
      <c r="J65" s="120"/>
      <c r="K65" s="121" t="s">
        <v>112</v>
      </c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2">
        <f>'05.2 - SO 05.2 - SVK na 1...'!J32</f>
        <v>0</v>
      </c>
      <c r="AH65" s="120"/>
      <c r="AI65" s="120"/>
      <c r="AJ65" s="120"/>
      <c r="AK65" s="120"/>
      <c r="AL65" s="120"/>
      <c r="AM65" s="120"/>
      <c r="AN65" s="122">
        <f>SUM(AG65,AT65)</f>
        <v>0</v>
      </c>
      <c r="AO65" s="120"/>
      <c r="AP65" s="120"/>
      <c r="AQ65" s="123" t="s">
        <v>91</v>
      </c>
      <c r="AR65" s="124"/>
      <c r="AS65" s="125">
        <v>0</v>
      </c>
      <c r="AT65" s="126">
        <f>ROUND(SUM(AV65:AW65),2)</f>
        <v>0</v>
      </c>
      <c r="AU65" s="127">
        <f>'05.2 - SO 05.2 - SVK na 1...'!P85</f>
        <v>0</v>
      </c>
      <c r="AV65" s="126">
        <f>'05.2 - SO 05.2 - SVK na 1...'!J35</f>
        <v>0</v>
      </c>
      <c r="AW65" s="126">
        <f>'05.2 - SO 05.2 - SVK na 1...'!J36</f>
        <v>0</v>
      </c>
      <c r="AX65" s="126">
        <f>'05.2 - SO 05.2 - SVK na 1...'!J37</f>
        <v>0</v>
      </c>
      <c r="AY65" s="126">
        <f>'05.2 - SO 05.2 - SVK na 1...'!J38</f>
        <v>0</v>
      </c>
      <c r="AZ65" s="126">
        <f>'05.2 - SO 05.2 - SVK na 1...'!F35</f>
        <v>0</v>
      </c>
      <c r="BA65" s="126">
        <f>'05.2 - SO 05.2 - SVK na 1...'!F36</f>
        <v>0</v>
      </c>
      <c r="BB65" s="126">
        <f>'05.2 - SO 05.2 - SVK na 1...'!F37</f>
        <v>0</v>
      </c>
      <c r="BC65" s="126">
        <f>'05.2 - SO 05.2 - SVK na 1...'!F38</f>
        <v>0</v>
      </c>
      <c r="BD65" s="128">
        <f>'05.2 - SO 05.2 - SVK na 1...'!F39</f>
        <v>0</v>
      </c>
      <c r="BT65" s="129" t="s">
        <v>82</v>
      </c>
      <c r="BV65" s="129" t="s">
        <v>74</v>
      </c>
      <c r="BW65" s="129" t="s">
        <v>113</v>
      </c>
      <c r="BX65" s="129" t="s">
        <v>107</v>
      </c>
      <c r="CL65" s="129" t="s">
        <v>1</v>
      </c>
    </row>
    <row r="66" s="6" customFormat="1" ht="16.5" customHeight="1">
      <c r="A66" s="105" t="s">
        <v>76</v>
      </c>
      <c r="B66" s="119"/>
      <c r="C66" s="120"/>
      <c r="D66" s="120"/>
      <c r="E66" s="121" t="s">
        <v>114</v>
      </c>
      <c r="F66" s="121"/>
      <c r="G66" s="121"/>
      <c r="H66" s="121"/>
      <c r="I66" s="121"/>
      <c r="J66" s="120"/>
      <c r="K66" s="121" t="s">
        <v>115</v>
      </c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2">
        <f>'05.3 - SO 05.3 - Úprava G...'!J32</f>
        <v>0</v>
      </c>
      <c r="AH66" s="120"/>
      <c r="AI66" s="120"/>
      <c r="AJ66" s="120"/>
      <c r="AK66" s="120"/>
      <c r="AL66" s="120"/>
      <c r="AM66" s="120"/>
      <c r="AN66" s="122">
        <f>SUM(AG66,AT66)</f>
        <v>0</v>
      </c>
      <c r="AO66" s="120"/>
      <c r="AP66" s="120"/>
      <c r="AQ66" s="123" t="s">
        <v>91</v>
      </c>
      <c r="AR66" s="124"/>
      <c r="AS66" s="125">
        <v>0</v>
      </c>
      <c r="AT66" s="126">
        <f>ROUND(SUM(AV66:AW66),2)</f>
        <v>0</v>
      </c>
      <c r="AU66" s="127">
        <f>'05.3 - SO 05.3 - Úprava G...'!P85</f>
        <v>0</v>
      </c>
      <c r="AV66" s="126">
        <f>'05.3 - SO 05.3 - Úprava G...'!J35</f>
        <v>0</v>
      </c>
      <c r="AW66" s="126">
        <f>'05.3 - SO 05.3 - Úprava G...'!J36</f>
        <v>0</v>
      </c>
      <c r="AX66" s="126">
        <f>'05.3 - SO 05.3 - Úprava G...'!J37</f>
        <v>0</v>
      </c>
      <c r="AY66" s="126">
        <f>'05.3 - SO 05.3 - Úprava G...'!J38</f>
        <v>0</v>
      </c>
      <c r="AZ66" s="126">
        <f>'05.3 - SO 05.3 - Úprava G...'!F35</f>
        <v>0</v>
      </c>
      <c r="BA66" s="126">
        <f>'05.3 - SO 05.3 - Úprava G...'!F36</f>
        <v>0</v>
      </c>
      <c r="BB66" s="126">
        <f>'05.3 - SO 05.3 - Úprava G...'!F37</f>
        <v>0</v>
      </c>
      <c r="BC66" s="126">
        <f>'05.3 - SO 05.3 - Úprava G...'!F38</f>
        <v>0</v>
      </c>
      <c r="BD66" s="128">
        <f>'05.3 - SO 05.3 - Úprava G...'!F39</f>
        <v>0</v>
      </c>
      <c r="BT66" s="129" t="s">
        <v>82</v>
      </c>
      <c r="BV66" s="129" t="s">
        <v>74</v>
      </c>
      <c r="BW66" s="129" t="s">
        <v>116</v>
      </c>
      <c r="BX66" s="129" t="s">
        <v>107</v>
      </c>
      <c r="CL66" s="129" t="s">
        <v>1</v>
      </c>
    </row>
    <row r="67" s="5" customFormat="1" ht="27" customHeight="1">
      <c r="B67" s="106"/>
      <c r="C67" s="107"/>
      <c r="D67" s="108" t="s">
        <v>117</v>
      </c>
      <c r="E67" s="108"/>
      <c r="F67" s="108"/>
      <c r="G67" s="108"/>
      <c r="H67" s="108"/>
      <c r="I67" s="109"/>
      <c r="J67" s="108" t="s">
        <v>118</v>
      </c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18">
        <f>ROUND(SUM(AG68:AG69),2)</f>
        <v>0</v>
      </c>
      <c r="AH67" s="109"/>
      <c r="AI67" s="109"/>
      <c r="AJ67" s="109"/>
      <c r="AK67" s="109"/>
      <c r="AL67" s="109"/>
      <c r="AM67" s="109"/>
      <c r="AN67" s="110">
        <f>SUM(AG67,AT67)</f>
        <v>0</v>
      </c>
      <c r="AO67" s="109"/>
      <c r="AP67" s="109"/>
      <c r="AQ67" s="111" t="s">
        <v>79</v>
      </c>
      <c r="AR67" s="112"/>
      <c r="AS67" s="113">
        <f>ROUND(SUM(AS68:AS69),2)</f>
        <v>0</v>
      </c>
      <c r="AT67" s="114">
        <f>ROUND(SUM(AV67:AW67),2)</f>
        <v>0</v>
      </c>
      <c r="AU67" s="115">
        <f>ROUND(SUM(AU68:AU69),5)</f>
        <v>0</v>
      </c>
      <c r="AV67" s="114">
        <f>ROUND(AZ67*L29,2)</f>
        <v>0</v>
      </c>
      <c r="AW67" s="114">
        <f>ROUND(BA67*L30,2)</f>
        <v>0</v>
      </c>
      <c r="AX67" s="114">
        <f>ROUND(BB67*L29,2)</f>
        <v>0</v>
      </c>
      <c r="AY67" s="114">
        <f>ROUND(BC67*L30,2)</f>
        <v>0</v>
      </c>
      <c r="AZ67" s="114">
        <f>ROUND(SUM(AZ68:AZ69),2)</f>
        <v>0</v>
      </c>
      <c r="BA67" s="114">
        <f>ROUND(SUM(BA68:BA69),2)</f>
        <v>0</v>
      </c>
      <c r="BB67" s="114">
        <f>ROUND(SUM(BB68:BB69),2)</f>
        <v>0</v>
      </c>
      <c r="BC67" s="114">
        <f>ROUND(SUM(BC68:BC69),2)</f>
        <v>0</v>
      </c>
      <c r="BD67" s="116">
        <f>ROUND(SUM(BD68:BD69),2)</f>
        <v>0</v>
      </c>
      <c r="BS67" s="117" t="s">
        <v>71</v>
      </c>
      <c r="BT67" s="117" t="s">
        <v>80</v>
      </c>
      <c r="BU67" s="117" t="s">
        <v>73</v>
      </c>
      <c r="BV67" s="117" t="s">
        <v>74</v>
      </c>
      <c r="BW67" s="117" t="s">
        <v>119</v>
      </c>
      <c r="BX67" s="117" t="s">
        <v>5</v>
      </c>
      <c r="CL67" s="117" t="s">
        <v>1</v>
      </c>
      <c r="CM67" s="117" t="s">
        <v>82</v>
      </c>
    </row>
    <row r="68" s="6" customFormat="1" ht="25.5" customHeight="1">
      <c r="A68" s="105" t="s">
        <v>76</v>
      </c>
      <c r="B68" s="119"/>
      <c r="C68" s="120"/>
      <c r="D68" s="120"/>
      <c r="E68" s="121" t="s">
        <v>120</v>
      </c>
      <c r="F68" s="121"/>
      <c r="G68" s="121"/>
      <c r="H68" s="121"/>
      <c r="I68" s="121"/>
      <c r="J68" s="120"/>
      <c r="K68" s="121" t="s">
        <v>121</v>
      </c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2">
        <f>'06.1 - SO 06.1 - SVK na 2...'!J32</f>
        <v>0</v>
      </c>
      <c r="AH68" s="120"/>
      <c r="AI68" s="120"/>
      <c r="AJ68" s="120"/>
      <c r="AK68" s="120"/>
      <c r="AL68" s="120"/>
      <c r="AM68" s="120"/>
      <c r="AN68" s="122">
        <f>SUM(AG68,AT68)</f>
        <v>0</v>
      </c>
      <c r="AO68" s="120"/>
      <c r="AP68" s="120"/>
      <c r="AQ68" s="123" t="s">
        <v>91</v>
      </c>
      <c r="AR68" s="124"/>
      <c r="AS68" s="125">
        <v>0</v>
      </c>
      <c r="AT68" s="126">
        <f>ROUND(SUM(AV68:AW68),2)</f>
        <v>0</v>
      </c>
      <c r="AU68" s="127">
        <f>'06.1 - SO 06.1 - SVK na 2...'!P85</f>
        <v>0</v>
      </c>
      <c r="AV68" s="126">
        <f>'06.1 - SO 06.1 - SVK na 2...'!J35</f>
        <v>0</v>
      </c>
      <c r="AW68" s="126">
        <f>'06.1 - SO 06.1 - SVK na 2...'!J36</f>
        <v>0</v>
      </c>
      <c r="AX68" s="126">
        <f>'06.1 - SO 06.1 - SVK na 2...'!J37</f>
        <v>0</v>
      </c>
      <c r="AY68" s="126">
        <f>'06.1 - SO 06.1 - SVK na 2...'!J38</f>
        <v>0</v>
      </c>
      <c r="AZ68" s="126">
        <f>'06.1 - SO 06.1 - SVK na 2...'!F35</f>
        <v>0</v>
      </c>
      <c r="BA68" s="126">
        <f>'06.1 - SO 06.1 - SVK na 2...'!F36</f>
        <v>0</v>
      </c>
      <c r="BB68" s="126">
        <f>'06.1 - SO 06.1 - SVK na 2...'!F37</f>
        <v>0</v>
      </c>
      <c r="BC68" s="126">
        <f>'06.1 - SO 06.1 - SVK na 2...'!F38</f>
        <v>0</v>
      </c>
      <c r="BD68" s="128">
        <f>'06.1 - SO 06.1 - SVK na 2...'!F39</f>
        <v>0</v>
      </c>
      <c r="BT68" s="129" t="s">
        <v>82</v>
      </c>
      <c r="BV68" s="129" t="s">
        <v>74</v>
      </c>
      <c r="BW68" s="129" t="s">
        <v>122</v>
      </c>
      <c r="BX68" s="129" t="s">
        <v>119</v>
      </c>
      <c r="CL68" s="129" t="s">
        <v>1</v>
      </c>
    </row>
    <row r="69" s="6" customFormat="1" ht="16.5" customHeight="1">
      <c r="A69" s="105" t="s">
        <v>76</v>
      </c>
      <c r="B69" s="119"/>
      <c r="C69" s="120"/>
      <c r="D69" s="120"/>
      <c r="E69" s="121" t="s">
        <v>123</v>
      </c>
      <c r="F69" s="121"/>
      <c r="G69" s="121"/>
      <c r="H69" s="121"/>
      <c r="I69" s="121"/>
      <c r="J69" s="120"/>
      <c r="K69" s="121" t="s">
        <v>124</v>
      </c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2">
        <f>'06.2 - SO 06.2 - Úprava G...'!J32</f>
        <v>0</v>
      </c>
      <c r="AH69" s="120"/>
      <c r="AI69" s="120"/>
      <c r="AJ69" s="120"/>
      <c r="AK69" s="120"/>
      <c r="AL69" s="120"/>
      <c r="AM69" s="120"/>
      <c r="AN69" s="122">
        <f>SUM(AG69,AT69)</f>
        <v>0</v>
      </c>
      <c r="AO69" s="120"/>
      <c r="AP69" s="120"/>
      <c r="AQ69" s="123" t="s">
        <v>91</v>
      </c>
      <c r="AR69" s="124"/>
      <c r="AS69" s="125">
        <v>0</v>
      </c>
      <c r="AT69" s="126">
        <f>ROUND(SUM(AV69:AW69),2)</f>
        <v>0</v>
      </c>
      <c r="AU69" s="127">
        <f>'06.2 - SO 06.2 - Úprava G...'!P85</f>
        <v>0</v>
      </c>
      <c r="AV69" s="126">
        <f>'06.2 - SO 06.2 - Úprava G...'!J35</f>
        <v>0</v>
      </c>
      <c r="AW69" s="126">
        <f>'06.2 - SO 06.2 - Úprava G...'!J36</f>
        <v>0</v>
      </c>
      <c r="AX69" s="126">
        <f>'06.2 - SO 06.2 - Úprava G...'!J37</f>
        <v>0</v>
      </c>
      <c r="AY69" s="126">
        <f>'06.2 - SO 06.2 - Úprava G...'!J38</f>
        <v>0</v>
      </c>
      <c r="AZ69" s="126">
        <f>'06.2 - SO 06.2 - Úprava G...'!F35</f>
        <v>0</v>
      </c>
      <c r="BA69" s="126">
        <f>'06.2 - SO 06.2 - Úprava G...'!F36</f>
        <v>0</v>
      </c>
      <c r="BB69" s="126">
        <f>'06.2 - SO 06.2 - Úprava G...'!F37</f>
        <v>0</v>
      </c>
      <c r="BC69" s="126">
        <f>'06.2 - SO 06.2 - Úprava G...'!F38</f>
        <v>0</v>
      </c>
      <c r="BD69" s="128">
        <f>'06.2 - SO 06.2 - Úprava G...'!F39</f>
        <v>0</v>
      </c>
      <c r="BT69" s="129" t="s">
        <v>82</v>
      </c>
      <c r="BV69" s="129" t="s">
        <v>74</v>
      </c>
      <c r="BW69" s="129" t="s">
        <v>125</v>
      </c>
      <c r="BX69" s="129" t="s">
        <v>119</v>
      </c>
      <c r="CL69" s="129" t="s">
        <v>1</v>
      </c>
    </row>
    <row r="70" s="5" customFormat="1" ht="16.5" customHeight="1">
      <c r="A70" s="105" t="s">
        <v>76</v>
      </c>
      <c r="B70" s="106"/>
      <c r="C70" s="107"/>
      <c r="D70" s="108" t="s">
        <v>126</v>
      </c>
      <c r="E70" s="108"/>
      <c r="F70" s="108"/>
      <c r="G70" s="108"/>
      <c r="H70" s="108"/>
      <c r="I70" s="109"/>
      <c r="J70" s="108" t="s">
        <v>127</v>
      </c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10">
        <f>'07 - SO 07 - žst Lovosice...'!J30</f>
        <v>0</v>
      </c>
      <c r="AH70" s="109"/>
      <c r="AI70" s="109"/>
      <c r="AJ70" s="109"/>
      <c r="AK70" s="109"/>
      <c r="AL70" s="109"/>
      <c r="AM70" s="109"/>
      <c r="AN70" s="110">
        <f>SUM(AG70,AT70)</f>
        <v>0</v>
      </c>
      <c r="AO70" s="109"/>
      <c r="AP70" s="109"/>
      <c r="AQ70" s="111" t="s">
        <v>79</v>
      </c>
      <c r="AR70" s="112"/>
      <c r="AS70" s="113">
        <v>0</v>
      </c>
      <c r="AT70" s="114">
        <f>ROUND(SUM(AV70:AW70),2)</f>
        <v>0</v>
      </c>
      <c r="AU70" s="115">
        <f>'07 - SO 07 - žst Lovosice...'!P79</f>
        <v>0</v>
      </c>
      <c r="AV70" s="114">
        <f>'07 - SO 07 - žst Lovosice...'!J33</f>
        <v>0</v>
      </c>
      <c r="AW70" s="114">
        <f>'07 - SO 07 - žst Lovosice...'!J34</f>
        <v>0</v>
      </c>
      <c r="AX70" s="114">
        <f>'07 - SO 07 - žst Lovosice...'!J35</f>
        <v>0</v>
      </c>
      <c r="AY70" s="114">
        <f>'07 - SO 07 - žst Lovosice...'!J36</f>
        <v>0</v>
      </c>
      <c r="AZ70" s="114">
        <f>'07 - SO 07 - žst Lovosice...'!F33</f>
        <v>0</v>
      </c>
      <c r="BA70" s="114">
        <f>'07 - SO 07 - žst Lovosice...'!F34</f>
        <v>0</v>
      </c>
      <c r="BB70" s="114">
        <f>'07 - SO 07 - žst Lovosice...'!F35</f>
        <v>0</v>
      </c>
      <c r="BC70" s="114">
        <f>'07 - SO 07 - žst Lovosice...'!F36</f>
        <v>0</v>
      </c>
      <c r="BD70" s="116">
        <f>'07 - SO 07 - žst Lovosice...'!F37</f>
        <v>0</v>
      </c>
      <c r="BT70" s="117" t="s">
        <v>80</v>
      </c>
      <c r="BV70" s="117" t="s">
        <v>74</v>
      </c>
      <c r="BW70" s="117" t="s">
        <v>128</v>
      </c>
      <c r="BX70" s="117" t="s">
        <v>5</v>
      </c>
      <c r="CL70" s="117" t="s">
        <v>1</v>
      </c>
      <c r="CM70" s="117" t="s">
        <v>82</v>
      </c>
    </row>
    <row r="71" s="5" customFormat="1" ht="27" customHeight="1">
      <c r="A71" s="105" t="s">
        <v>76</v>
      </c>
      <c r="B71" s="106"/>
      <c r="C71" s="107"/>
      <c r="D71" s="108" t="s">
        <v>129</v>
      </c>
      <c r="E71" s="108"/>
      <c r="F71" s="108"/>
      <c r="G71" s="108"/>
      <c r="H71" s="108"/>
      <c r="I71" s="109"/>
      <c r="J71" s="108" t="s">
        <v>130</v>
      </c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10">
        <f>'08 - Materiál dodávaný ob...'!J30</f>
        <v>0</v>
      </c>
      <c r="AH71" s="109"/>
      <c r="AI71" s="109"/>
      <c r="AJ71" s="109"/>
      <c r="AK71" s="109"/>
      <c r="AL71" s="109"/>
      <c r="AM71" s="109"/>
      <c r="AN71" s="110">
        <f>SUM(AG71,AT71)</f>
        <v>0</v>
      </c>
      <c r="AO71" s="109"/>
      <c r="AP71" s="109"/>
      <c r="AQ71" s="111" t="s">
        <v>79</v>
      </c>
      <c r="AR71" s="112"/>
      <c r="AS71" s="113">
        <v>0</v>
      </c>
      <c r="AT71" s="114">
        <f>ROUND(SUM(AV71:AW71),2)</f>
        <v>0</v>
      </c>
      <c r="AU71" s="115">
        <f>'08 - Materiál dodávaný ob...'!P79</f>
        <v>0</v>
      </c>
      <c r="AV71" s="114">
        <f>'08 - Materiál dodávaný ob...'!J33</f>
        <v>0</v>
      </c>
      <c r="AW71" s="114">
        <f>'08 - Materiál dodávaný ob...'!J34</f>
        <v>0</v>
      </c>
      <c r="AX71" s="114">
        <f>'08 - Materiál dodávaný ob...'!J35</f>
        <v>0</v>
      </c>
      <c r="AY71" s="114">
        <f>'08 - Materiál dodávaný ob...'!J36</f>
        <v>0</v>
      </c>
      <c r="AZ71" s="114">
        <f>'08 - Materiál dodávaný ob...'!F33</f>
        <v>0</v>
      </c>
      <c r="BA71" s="114">
        <f>'08 - Materiál dodávaný ob...'!F34</f>
        <v>0</v>
      </c>
      <c r="BB71" s="114">
        <f>'08 - Materiál dodávaný ob...'!F35</f>
        <v>0</v>
      </c>
      <c r="BC71" s="114">
        <f>'08 - Materiál dodávaný ob...'!F36</f>
        <v>0</v>
      </c>
      <c r="BD71" s="116">
        <f>'08 - Materiál dodávaný ob...'!F37</f>
        <v>0</v>
      </c>
      <c r="BT71" s="117" t="s">
        <v>80</v>
      </c>
      <c r="BV71" s="117" t="s">
        <v>74</v>
      </c>
      <c r="BW71" s="117" t="s">
        <v>131</v>
      </c>
      <c r="BX71" s="117" t="s">
        <v>5</v>
      </c>
      <c r="CL71" s="117" t="s">
        <v>1</v>
      </c>
      <c r="CM71" s="117" t="s">
        <v>82</v>
      </c>
    </row>
    <row r="72" s="5" customFormat="1" ht="16.5" customHeight="1">
      <c r="A72" s="105" t="s">
        <v>76</v>
      </c>
      <c r="B72" s="106"/>
      <c r="C72" s="107"/>
      <c r="D72" s="108" t="s">
        <v>132</v>
      </c>
      <c r="E72" s="108"/>
      <c r="F72" s="108"/>
      <c r="G72" s="108"/>
      <c r="H72" s="108"/>
      <c r="I72" s="109"/>
      <c r="J72" s="108" t="s">
        <v>133</v>
      </c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10">
        <f>'09 - VRN'!J30</f>
        <v>0</v>
      </c>
      <c r="AH72" s="109"/>
      <c r="AI72" s="109"/>
      <c r="AJ72" s="109"/>
      <c r="AK72" s="109"/>
      <c r="AL72" s="109"/>
      <c r="AM72" s="109"/>
      <c r="AN72" s="110">
        <f>SUM(AG72,AT72)</f>
        <v>0</v>
      </c>
      <c r="AO72" s="109"/>
      <c r="AP72" s="109"/>
      <c r="AQ72" s="111" t="s">
        <v>79</v>
      </c>
      <c r="AR72" s="112"/>
      <c r="AS72" s="130">
        <v>0</v>
      </c>
      <c r="AT72" s="131">
        <f>ROUND(SUM(AV72:AW72),2)</f>
        <v>0</v>
      </c>
      <c r="AU72" s="132">
        <f>'09 - VRN'!P80</f>
        <v>0</v>
      </c>
      <c r="AV72" s="131">
        <f>'09 - VRN'!J33</f>
        <v>0</v>
      </c>
      <c r="AW72" s="131">
        <f>'09 - VRN'!J34</f>
        <v>0</v>
      </c>
      <c r="AX72" s="131">
        <f>'09 - VRN'!J35</f>
        <v>0</v>
      </c>
      <c r="AY72" s="131">
        <f>'09 - VRN'!J36</f>
        <v>0</v>
      </c>
      <c r="AZ72" s="131">
        <f>'09 - VRN'!F33</f>
        <v>0</v>
      </c>
      <c r="BA72" s="131">
        <f>'09 - VRN'!F34</f>
        <v>0</v>
      </c>
      <c r="BB72" s="131">
        <f>'09 - VRN'!F35</f>
        <v>0</v>
      </c>
      <c r="BC72" s="131">
        <f>'09 - VRN'!F36</f>
        <v>0</v>
      </c>
      <c r="BD72" s="133">
        <f>'09 - VRN'!F37</f>
        <v>0</v>
      </c>
      <c r="BT72" s="117" t="s">
        <v>80</v>
      </c>
      <c r="BV72" s="117" t="s">
        <v>74</v>
      </c>
      <c r="BW72" s="117" t="s">
        <v>134</v>
      </c>
      <c r="BX72" s="117" t="s">
        <v>5</v>
      </c>
      <c r="CL72" s="117" t="s">
        <v>1</v>
      </c>
      <c r="CM72" s="117" t="s">
        <v>82</v>
      </c>
    </row>
    <row r="73" s="1" customFormat="1" ht="30" customHeight="1"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41"/>
    </row>
    <row r="74" s="1" customFormat="1" ht="6.96" customHeight="1">
      <c r="B74" s="55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41"/>
    </row>
  </sheetData>
  <sheetProtection sheet="1" formatColumns="0" formatRows="0" objects="1" scenarios="1" spinCount="100000" saltValue="cz4JWYz2djFB9OgVRDC9QbkIEy06Nx+Tw9Ea/FsfGnne390V0IRqYsULasZDgOkoqWwYJvbrp2+Iwj3QVL/Onw==" hashValue="ucESLzUozIgc+Ldh4PrkLy/i7ZFr68Qwi2qJbXrJgNKvnhJc62U50OlmAx+5YjXhWNjh+ALESEWfjspaR9hNjA==" algorithmName="SHA-512" password="CC35"/>
  <mergeCells count="11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  <mergeCell ref="D71:H71"/>
    <mergeCell ref="D70:H70"/>
    <mergeCell ref="D72:H72"/>
    <mergeCell ref="AG64:AM64"/>
    <mergeCell ref="AG63:AM63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K69:AF69"/>
    <mergeCell ref="K68:AF68"/>
    <mergeCell ref="J70:AF70"/>
    <mergeCell ref="J71:AF71"/>
    <mergeCell ref="J72:AF72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K58:AF58"/>
    <mergeCell ref="K59:AF59"/>
    <mergeCell ref="J60:AF60"/>
    <mergeCell ref="K61:AF61"/>
    <mergeCell ref="K62:AF62"/>
    <mergeCell ref="J63:AF63"/>
    <mergeCell ref="K64:AF64"/>
    <mergeCell ref="K65:AF65"/>
    <mergeCell ref="K66:AF66"/>
    <mergeCell ref="J67:AF67"/>
    <mergeCell ref="D55:H55"/>
    <mergeCell ref="E62:I62"/>
    <mergeCell ref="D56:H56"/>
    <mergeCell ref="D57:H57"/>
    <mergeCell ref="E58:I58"/>
    <mergeCell ref="E59:I59"/>
    <mergeCell ref="D60:H60"/>
    <mergeCell ref="E61:I61"/>
    <mergeCell ref="D63:H63"/>
    <mergeCell ref="E64:I64"/>
    <mergeCell ref="E65:I65"/>
    <mergeCell ref="E66:I66"/>
    <mergeCell ref="D67:H67"/>
    <mergeCell ref="E68:I68"/>
    <mergeCell ref="E69:I69"/>
  </mergeCells>
  <hyperlinks>
    <hyperlink ref="A55" location="'01 - SO 01 - žst Lovosice...'!C2" display="/"/>
    <hyperlink ref="A56" location="'02 - SO 02 - žst Lovosice...'!C2" display="/"/>
    <hyperlink ref="A58" location="'03.1 - SO 03.1 - SVK na 1...'!C2" display="/"/>
    <hyperlink ref="A59" location="'03.2 - SO 03.2 - Úprava G...'!C2" display="/"/>
    <hyperlink ref="A61" location="'04.1 - SO 04.1 - SVK na 2...'!C2" display="/"/>
    <hyperlink ref="A62" location="'04.2 - SO 04.2 - Úprava G...'!C2" display="/"/>
    <hyperlink ref="A64" location="'05.1 - so 05.1 - SVK na 1...'!C2" display="/"/>
    <hyperlink ref="A65" location="'05.2 - SO 05.2 - SVK na 1...'!C2" display="/"/>
    <hyperlink ref="A66" location="'05.3 - SO 05.3 - Úprava G...'!C2" display="/"/>
    <hyperlink ref="A68" location="'06.1 - SO 06.1 - SVK na 2...'!C2" display="/"/>
    <hyperlink ref="A69" location="'06.2 - SO 06.2 - Úprava G...'!C2" display="/"/>
    <hyperlink ref="A70" location="'07 - SO 07 - žst Lovosice...'!C2" display="/"/>
    <hyperlink ref="A71" location="'08 - Materiál dodávaný ob...'!C2" display="/"/>
    <hyperlink ref="A72" location="'09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116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776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874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ROUND((SUM(BE85:BE98)),  2)</f>
        <v>0</v>
      </c>
      <c r="I35" s="154">
        <v>0.20999999999999999</v>
      </c>
      <c r="J35" s="153">
        <f>ROUND(((SUM(BE85:BE98))*I35),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ROUND((SUM(BF85:BF98)),  2)</f>
        <v>0</v>
      </c>
      <c r="I36" s="154">
        <v>0.14999999999999999</v>
      </c>
      <c r="J36" s="153">
        <f>ROUND(((SUM(BF85:BF98))*I36),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ROUND((SUM(BG85:BG98)),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ROUND((SUM(BH85:BH98)),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ROUND((SUM(BI85:BI98)),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776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05.3 - SO 05.3 - Úprava GPK na 1.TK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776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>05.3 - SO 05.3 - Úprava GPK na 1.TK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SUM(P86:P98)</f>
        <v>0</v>
      </c>
      <c r="Q85" s="90"/>
      <c r="R85" s="189">
        <f>SUM(R86:R98)</f>
        <v>300.30000000000001</v>
      </c>
      <c r="S85" s="90"/>
      <c r="T85" s="190">
        <f>SUM(T86:T98)</f>
        <v>0</v>
      </c>
      <c r="AT85" s="15" t="s">
        <v>71</v>
      </c>
      <c r="AU85" s="15" t="s">
        <v>142</v>
      </c>
      <c r="BK85" s="191">
        <f>SUM(BK86:BK98)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549</v>
      </c>
      <c r="F86" s="194" t="s">
        <v>550</v>
      </c>
      <c r="G86" s="195" t="s">
        <v>294</v>
      </c>
      <c r="H86" s="196">
        <v>1.875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875</v>
      </c>
    </row>
    <row r="87" s="1" customFormat="1">
      <c r="B87" s="36"/>
      <c r="C87" s="37"/>
      <c r="D87" s="204" t="s">
        <v>165</v>
      </c>
      <c r="E87" s="37"/>
      <c r="F87" s="205" t="s">
        <v>552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668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876</v>
      </c>
      <c r="G89" s="209"/>
      <c r="H89" s="212">
        <v>1.875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82</v>
      </c>
      <c r="D90" s="192" t="s">
        <v>157</v>
      </c>
      <c r="E90" s="193" t="s">
        <v>261</v>
      </c>
      <c r="F90" s="194" t="s">
        <v>262</v>
      </c>
      <c r="G90" s="195" t="s">
        <v>256</v>
      </c>
      <c r="H90" s="196">
        <v>231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162</v>
      </c>
      <c r="AT90" s="15" t="s">
        <v>157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877</v>
      </c>
    </row>
    <row r="91" s="1" customFormat="1">
      <c r="B91" s="36"/>
      <c r="C91" s="37"/>
      <c r="D91" s="204" t="s">
        <v>165</v>
      </c>
      <c r="E91" s="37"/>
      <c r="F91" s="205" t="s">
        <v>676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745</v>
      </c>
      <c r="G92" s="209"/>
      <c r="H92" s="212">
        <v>231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229" t="s">
        <v>177</v>
      </c>
      <c r="D93" s="229" t="s">
        <v>178</v>
      </c>
      <c r="E93" s="230" t="s">
        <v>269</v>
      </c>
      <c r="F93" s="231" t="s">
        <v>270</v>
      </c>
      <c r="G93" s="232" t="s">
        <v>271</v>
      </c>
      <c r="H93" s="233">
        <v>300.30000000000001</v>
      </c>
      <c r="I93" s="234"/>
      <c r="J93" s="235">
        <f>ROUND(I93*H93,2)</f>
        <v>0</v>
      </c>
      <c r="K93" s="231" t="s">
        <v>161</v>
      </c>
      <c r="L93" s="236"/>
      <c r="M93" s="237" t="s">
        <v>1</v>
      </c>
      <c r="N93" s="238" t="s">
        <v>43</v>
      </c>
      <c r="O93" s="77"/>
      <c r="P93" s="201">
        <f>O93*H93</f>
        <v>0</v>
      </c>
      <c r="Q93" s="201">
        <v>1</v>
      </c>
      <c r="R93" s="201">
        <f>Q93*H93</f>
        <v>300.30000000000001</v>
      </c>
      <c r="S93" s="201">
        <v>0</v>
      </c>
      <c r="T93" s="202">
        <f>S93*H93</f>
        <v>0</v>
      </c>
      <c r="AR93" s="15" t="s">
        <v>378</v>
      </c>
      <c r="AT93" s="15" t="s">
        <v>178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378</v>
      </c>
      <c r="BM93" s="15" t="s">
        <v>878</v>
      </c>
    </row>
    <row r="94" s="1" customFormat="1">
      <c r="B94" s="36"/>
      <c r="C94" s="37"/>
      <c r="D94" s="204" t="s">
        <v>165</v>
      </c>
      <c r="E94" s="37"/>
      <c r="F94" s="205" t="s">
        <v>270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747</v>
      </c>
      <c r="G95" s="209"/>
      <c r="H95" s="212">
        <v>300.30000000000001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22.5" customHeight="1">
      <c r="B96" s="36"/>
      <c r="C96" s="192" t="s">
        <v>162</v>
      </c>
      <c r="D96" s="192" t="s">
        <v>157</v>
      </c>
      <c r="E96" s="193" t="s">
        <v>680</v>
      </c>
      <c r="F96" s="194" t="s">
        <v>681</v>
      </c>
      <c r="G96" s="195" t="s">
        <v>271</v>
      </c>
      <c r="H96" s="196">
        <v>300.30000000000001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72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879</v>
      </c>
    </row>
    <row r="97" s="1" customFormat="1">
      <c r="B97" s="36"/>
      <c r="C97" s="37"/>
      <c r="D97" s="204" t="s">
        <v>165</v>
      </c>
      <c r="E97" s="37"/>
      <c r="F97" s="205" t="s">
        <v>683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72</v>
      </c>
    </row>
    <row r="98" s="10" customFormat="1">
      <c r="B98" s="208"/>
      <c r="C98" s="209"/>
      <c r="D98" s="204" t="s">
        <v>169</v>
      </c>
      <c r="E98" s="210" t="s">
        <v>1</v>
      </c>
      <c r="F98" s="211" t="s">
        <v>749</v>
      </c>
      <c r="G98" s="209"/>
      <c r="H98" s="212">
        <v>300.30000000000001</v>
      </c>
      <c r="I98" s="213"/>
      <c r="J98" s="209"/>
      <c r="K98" s="209"/>
      <c r="L98" s="214"/>
      <c r="M98" s="264"/>
      <c r="N98" s="265"/>
      <c r="O98" s="265"/>
      <c r="P98" s="265"/>
      <c r="Q98" s="265"/>
      <c r="R98" s="265"/>
      <c r="S98" s="265"/>
      <c r="T98" s="266"/>
      <c r="AT98" s="218" t="s">
        <v>169</v>
      </c>
      <c r="AU98" s="218" t="s">
        <v>72</v>
      </c>
      <c r="AV98" s="10" t="s">
        <v>82</v>
      </c>
      <c r="AW98" s="10" t="s">
        <v>34</v>
      </c>
      <c r="AX98" s="10" t="s">
        <v>80</v>
      </c>
      <c r="AY98" s="218" t="s">
        <v>163</v>
      </c>
    </row>
    <row r="99" s="1" customFormat="1" ht="6.96" customHeight="1">
      <c r="B99" s="55"/>
      <c r="C99" s="56"/>
      <c r="D99" s="56"/>
      <c r="E99" s="56"/>
      <c r="F99" s="56"/>
      <c r="G99" s="56"/>
      <c r="H99" s="56"/>
      <c r="I99" s="165"/>
      <c r="J99" s="56"/>
      <c r="K99" s="56"/>
      <c r="L99" s="41"/>
    </row>
  </sheetData>
  <sheetProtection sheet="1" autoFilter="0" formatColumns="0" formatRows="0" objects="1" scenarios="1" spinCount="100000" saltValue="/wEtbsd1TsLR65p8wp/E9ZUx2wnDjbvC7D9KJbmprnKakJrAv+oQyG6/e7kNrOE+nA2gUFaNZxgTLv4KjDohTA==" hashValue="n0HJsYXDh9X8Rz6sCoMrEACJBoSqLcnvrixyId0eAWUIglhmGCnbf1F6dZF//I31swbjrTukrGNMUN6ay6hScQ==" algorithmName="SHA-512" password="CC35"/>
  <autoFilter ref="C84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122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880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881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ROUND((SUM(BE85:BE171)),  2)</f>
        <v>0</v>
      </c>
      <c r="I35" s="154">
        <v>0.20999999999999999</v>
      </c>
      <c r="J35" s="153">
        <f>ROUND(((SUM(BE85:BE171))*I35),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ROUND((SUM(BF85:BF171)),  2)</f>
        <v>0</v>
      </c>
      <c r="I36" s="154">
        <v>0.14999999999999999</v>
      </c>
      <c r="J36" s="153">
        <f>ROUND(((SUM(BF85:BF171))*I36),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ROUND((SUM(BG85:BG171)),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ROUND((SUM(BH85:BH171)),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ROUND((SUM(BI85:BI171)),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880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 xml:space="preserve">06.1 - SO 06.1 - SVK na 2.TK v km 501,205 – 501,595 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880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 xml:space="preserve">06.1 - SO 06.1 - SVK na 2.TK v km 501,205 – 501,595 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SUM(P86:P171)</f>
        <v>0</v>
      </c>
      <c r="Q85" s="90"/>
      <c r="R85" s="189">
        <f>SUM(R86:R171)</f>
        <v>1.12168</v>
      </c>
      <c r="S85" s="90"/>
      <c r="T85" s="190">
        <f>SUM(T86:T171)</f>
        <v>0</v>
      </c>
      <c r="AT85" s="15" t="s">
        <v>71</v>
      </c>
      <c r="AU85" s="15" t="s">
        <v>142</v>
      </c>
      <c r="BK85" s="191">
        <f>SUM(BK86:BK171)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624</v>
      </c>
      <c r="F86" s="194" t="s">
        <v>625</v>
      </c>
      <c r="G86" s="195" t="s">
        <v>160</v>
      </c>
      <c r="H86" s="196">
        <v>290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882</v>
      </c>
    </row>
    <row r="87" s="1" customFormat="1">
      <c r="B87" s="36"/>
      <c r="C87" s="37"/>
      <c r="D87" s="204" t="s">
        <v>165</v>
      </c>
      <c r="E87" s="37"/>
      <c r="F87" s="205" t="s">
        <v>627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168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883</v>
      </c>
      <c r="G89" s="209"/>
      <c r="H89" s="212">
        <v>290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229" t="s">
        <v>82</v>
      </c>
      <c r="D90" s="229" t="s">
        <v>178</v>
      </c>
      <c r="E90" s="230" t="s">
        <v>208</v>
      </c>
      <c r="F90" s="231" t="s">
        <v>780</v>
      </c>
      <c r="G90" s="232" t="s">
        <v>173</v>
      </c>
      <c r="H90" s="233">
        <v>488</v>
      </c>
      <c r="I90" s="234"/>
      <c r="J90" s="235">
        <f>ROUND(I90*H90,2)</f>
        <v>0</v>
      </c>
      <c r="K90" s="231" t="s">
        <v>161</v>
      </c>
      <c r="L90" s="236"/>
      <c r="M90" s="237" t="s">
        <v>1</v>
      </c>
      <c r="N90" s="238" t="s">
        <v>43</v>
      </c>
      <c r="O90" s="77"/>
      <c r="P90" s="201">
        <f>O90*H90</f>
        <v>0</v>
      </c>
      <c r="Q90" s="201">
        <v>0.00021000000000000001</v>
      </c>
      <c r="R90" s="201">
        <f>Q90*H90</f>
        <v>0.10248</v>
      </c>
      <c r="S90" s="201">
        <v>0</v>
      </c>
      <c r="T90" s="202">
        <f>S90*H90</f>
        <v>0</v>
      </c>
      <c r="AR90" s="15" t="s">
        <v>181</v>
      </c>
      <c r="AT90" s="15" t="s">
        <v>178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884</v>
      </c>
    </row>
    <row r="91" s="1" customFormat="1">
      <c r="B91" s="36"/>
      <c r="C91" s="37"/>
      <c r="D91" s="204" t="s">
        <v>165</v>
      </c>
      <c r="E91" s="37"/>
      <c r="F91" s="205" t="s">
        <v>780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885</v>
      </c>
      <c r="G92" s="209"/>
      <c r="H92" s="212">
        <v>488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192" t="s">
        <v>177</v>
      </c>
      <c r="D93" s="192" t="s">
        <v>157</v>
      </c>
      <c r="E93" s="193" t="s">
        <v>631</v>
      </c>
      <c r="F93" s="194" t="s">
        <v>632</v>
      </c>
      <c r="G93" s="195" t="s">
        <v>235</v>
      </c>
      <c r="H93" s="196">
        <v>3</v>
      </c>
      <c r="I93" s="197"/>
      <c r="J93" s="198">
        <f>ROUND(I93*H93,2)</f>
        <v>0</v>
      </c>
      <c r="K93" s="194" t="s">
        <v>161</v>
      </c>
      <c r="L93" s="41"/>
      <c r="M93" s="199" t="s">
        <v>1</v>
      </c>
      <c r="N93" s="200" t="s">
        <v>43</v>
      </c>
      <c r="O93" s="77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5" t="s">
        <v>162</v>
      </c>
      <c r="AT93" s="15" t="s">
        <v>157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162</v>
      </c>
      <c r="BM93" s="15" t="s">
        <v>886</v>
      </c>
    </row>
    <row r="94" s="1" customFormat="1">
      <c r="B94" s="36"/>
      <c r="C94" s="37"/>
      <c r="D94" s="204" t="s">
        <v>165</v>
      </c>
      <c r="E94" s="37"/>
      <c r="F94" s="205" t="s">
        <v>634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177</v>
      </c>
      <c r="G95" s="209"/>
      <c r="H95" s="212">
        <v>3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22.5" customHeight="1">
      <c r="B96" s="36"/>
      <c r="C96" s="192" t="s">
        <v>162</v>
      </c>
      <c r="D96" s="192" t="s">
        <v>157</v>
      </c>
      <c r="E96" s="193" t="s">
        <v>239</v>
      </c>
      <c r="F96" s="194" t="s">
        <v>240</v>
      </c>
      <c r="G96" s="195" t="s">
        <v>235</v>
      </c>
      <c r="H96" s="196">
        <v>2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72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887</v>
      </c>
    </row>
    <row r="97" s="1" customFormat="1">
      <c r="B97" s="36"/>
      <c r="C97" s="37"/>
      <c r="D97" s="204" t="s">
        <v>165</v>
      </c>
      <c r="E97" s="37"/>
      <c r="F97" s="205" t="s">
        <v>242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72</v>
      </c>
    </row>
    <row r="98" s="10" customFormat="1">
      <c r="B98" s="208"/>
      <c r="C98" s="209"/>
      <c r="D98" s="204" t="s">
        <v>169</v>
      </c>
      <c r="E98" s="210" t="s">
        <v>1</v>
      </c>
      <c r="F98" s="211" t="s">
        <v>82</v>
      </c>
      <c r="G98" s="209"/>
      <c r="H98" s="212">
        <v>2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169</v>
      </c>
      <c r="AU98" s="218" t="s">
        <v>72</v>
      </c>
      <c r="AV98" s="10" t="s">
        <v>82</v>
      </c>
      <c r="AW98" s="10" t="s">
        <v>34</v>
      </c>
      <c r="AX98" s="10" t="s">
        <v>80</v>
      </c>
      <c r="AY98" s="218" t="s">
        <v>163</v>
      </c>
    </row>
    <row r="99" s="1" customFormat="1" ht="22.5" customHeight="1">
      <c r="B99" s="36"/>
      <c r="C99" s="192" t="s">
        <v>191</v>
      </c>
      <c r="D99" s="192" t="s">
        <v>157</v>
      </c>
      <c r="E99" s="193" t="s">
        <v>636</v>
      </c>
      <c r="F99" s="194" t="s">
        <v>637</v>
      </c>
      <c r="G99" s="195" t="s">
        <v>160</v>
      </c>
      <c r="H99" s="196">
        <v>400</v>
      </c>
      <c r="I99" s="197"/>
      <c r="J99" s="198">
        <f>ROUND(I99*H99,2)</f>
        <v>0</v>
      </c>
      <c r="K99" s="194" t="s">
        <v>161</v>
      </c>
      <c r="L99" s="41"/>
      <c r="M99" s="199" t="s">
        <v>1</v>
      </c>
      <c r="N99" s="200" t="s">
        <v>43</v>
      </c>
      <c r="O99" s="77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5" t="s">
        <v>162</v>
      </c>
      <c r="AT99" s="15" t="s">
        <v>157</v>
      </c>
      <c r="AU99" s="15" t="s">
        <v>72</v>
      </c>
      <c r="AY99" s="15" t="s">
        <v>163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5" t="s">
        <v>80</v>
      </c>
      <c r="BK99" s="203">
        <f>ROUND(I99*H99,2)</f>
        <v>0</v>
      </c>
      <c r="BL99" s="15" t="s">
        <v>162</v>
      </c>
      <c r="BM99" s="15" t="s">
        <v>888</v>
      </c>
    </row>
    <row r="100" s="1" customFormat="1">
      <c r="B100" s="36"/>
      <c r="C100" s="37"/>
      <c r="D100" s="204" t="s">
        <v>165</v>
      </c>
      <c r="E100" s="37"/>
      <c r="F100" s="205" t="s">
        <v>639</v>
      </c>
      <c r="G100" s="37"/>
      <c r="H100" s="37"/>
      <c r="I100" s="141"/>
      <c r="J100" s="37"/>
      <c r="K100" s="37"/>
      <c r="L100" s="41"/>
      <c r="M100" s="206"/>
      <c r="N100" s="77"/>
      <c r="O100" s="77"/>
      <c r="P100" s="77"/>
      <c r="Q100" s="77"/>
      <c r="R100" s="77"/>
      <c r="S100" s="77"/>
      <c r="T100" s="78"/>
      <c r="AT100" s="15" t="s">
        <v>165</v>
      </c>
      <c r="AU100" s="15" t="s">
        <v>72</v>
      </c>
    </row>
    <row r="101" s="1" customFormat="1">
      <c r="B101" s="36"/>
      <c r="C101" s="37"/>
      <c r="D101" s="204" t="s">
        <v>167</v>
      </c>
      <c r="E101" s="37"/>
      <c r="F101" s="207" t="s">
        <v>168</v>
      </c>
      <c r="G101" s="37"/>
      <c r="H101" s="37"/>
      <c r="I101" s="141"/>
      <c r="J101" s="37"/>
      <c r="K101" s="37"/>
      <c r="L101" s="41"/>
      <c r="M101" s="206"/>
      <c r="N101" s="77"/>
      <c r="O101" s="77"/>
      <c r="P101" s="77"/>
      <c r="Q101" s="77"/>
      <c r="R101" s="77"/>
      <c r="S101" s="77"/>
      <c r="T101" s="78"/>
      <c r="AT101" s="15" t="s">
        <v>167</v>
      </c>
      <c r="AU101" s="15" t="s">
        <v>72</v>
      </c>
    </row>
    <row r="102" s="10" customFormat="1">
      <c r="B102" s="208"/>
      <c r="C102" s="209"/>
      <c r="D102" s="204" t="s">
        <v>169</v>
      </c>
      <c r="E102" s="210" t="s">
        <v>1</v>
      </c>
      <c r="F102" s="211" t="s">
        <v>395</v>
      </c>
      <c r="G102" s="209"/>
      <c r="H102" s="212">
        <v>400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169</v>
      </c>
      <c r="AU102" s="218" t="s">
        <v>72</v>
      </c>
      <c r="AV102" s="10" t="s">
        <v>82</v>
      </c>
      <c r="AW102" s="10" t="s">
        <v>34</v>
      </c>
      <c r="AX102" s="10" t="s">
        <v>80</v>
      </c>
      <c r="AY102" s="218" t="s">
        <v>163</v>
      </c>
    </row>
    <row r="103" s="1" customFormat="1" ht="22.5" customHeight="1">
      <c r="B103" s="36"/>
      <c r="C103" s="192" t="s">
        <v>189</v>
      </c>
      <c r="D103" s="192" t="s">
        <v>157</v>
      </c>
      <c r="E103" s="193" t="s">
        <v>640</v>
      </c>
      <c r="F103" s="194" t="s">
        <v>641</v>
      </c>
      <c r="G103" s="195" t="s">
        <v>160</v>
      </c>
      <c r="H103" s="196">
        <v>400</v>
      </c>
      <c r="I103" s="197"/>
      <c r="J103" s="198">
        <f>ROUND(I103*H103,2)</f>
        <v>0</v>
      </c>
      <c r="K103" s="194" t="s">
        <v>161</v>
      </c>
      <c r="L103" s="41"/>
      <c r="M103" s="199" t="s">
        <v>1</v>
      </c>
      <c r="N103" s="200" t="s">
        <v>43</v>
      </c>
      <c r="O103" s="77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5" t="s">
        <v>162</v>
      </c>
      <c r="AT103" s="15" t="s">
        <v>157</v>
      </c>
      <c r="AU103" s="15" t="s">
        <v>72</v>
      </c>
      <c r="AY103" s="15" t="s">
        <v>163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5" t="s">
        <v>80</v>
      </c>
      <c r="BK103" s="203">
        <f>ROUND(I103*H103,2)</f>
        <v>0</v>
      </c>
      <c r="BL103" s="15" t="s">
        <v>162</v>
      </c>
      <c r="BM103" s="15" t="s">
        <v>889</v>
      </c>
    </row>
    <row r="104" s="1" customFormat="1">
      <c r="B104" s="36"/>
      <c r="C104" s="37"/>
      <c r="D104" s="204" t="s">
        <v>165</v>
      </c>
      <c r="E104" s="37"/>
      <c r="F104" s="205" t="s">
        <v>643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165</v>
      </c>
      <c r="AU104" s="15" t="s">
        <v>72</v>
      </c>
    </row>
    <row r="105" s="10" customFormat="1">
      <c r="B105" s="208"/>
      <c r="C105" s="209"/>
      <c r="D105" s="204" t="s">
        <v>169</v>
      </c>
      <c r="E105" s="210" t="s">
        <v>1</v>
      </c>
      <c r="F105" s="211" t="s">
        <v>395</v>
      </c>
      <c r="G105" s="209"/>
      <c r="H105" s="212">
        <v>400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169</v>
      </c>
      <c r="AU105" s="218" t="s">
        <v>72</v>
      </c>
      <c r="AV105" s="10" t="s">
        <v>82</v>
      </c>
      <c r="AW105" s="10" t="s">
        <v>34</v>
      </c>
      <c r="AX105" s="10" t="s">
        <v>80</v>
      </c>
      <c r="AY105" s="218" t="s">
        <v>163</v>
      </c>
    </row>
    <row r="106" s="1" customFormat="1" ht="22.5" customHeight="1">
      <c r="B106" s="36"/>
      <c r="C106" s="192" t="s">
        <v>201</v>
      </c>
      <c r="D106" s="192" t="s">
        <v>157</v>
      </c>
      <c r="E106" s="193" t="s">
        <v>644</v>
      </c>
      <c r="F106" s="194" t="s">
        <v>645</v>
      </c>
      <c r="G106" s="195" t="s">
        <v>160</v>
      </c>
      <c r="H106" s="196">
        <v>400</v>
      </c>
      <c r="I106" s="197"/>
      <c r="J106" s="198">
        <f>ROUND(I106*H106,2)</f>
        <v>0</v>
      </c>
      <c r="K106" s="194" t="s">
        <v>161</v>
      </c>
      <c r="L106" s="41"/>
      <c r="M106" s="199" t="s">
        <v>1</v>
      </c>
      <c r="N106" s="200" t="s">
        <v>43</v>
      </c>
      <c r="O106" s="77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5" t="s">
        <v>162</v>
      </c>
      <c r="AT106" s="15" t="s">
        <v>157</v>
      </c>
      <c r="AU106" s="15" t="s">
        <v>72</v>
      </c>
      <c r="AY106" s="15" t="s">
        <v>163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80</v>
      </c>
      <c r="BK106" s="203">
        <f>ROUND(I106*H106,2)</f>
        <v>0</v>
      </c>
      <c r="BL106" s="15" t="s">
        <v>162</v>
      </c>
      <c r="BM106" s="15" t="s">
        <v>890</v>
      </c>
    </row>
    <row r="107" s="1" customFormat="1">
      <c r="B107" s="36"/>
      <c r="C107" s="37"/>
      <c r="D107" s="204" t="s">
        <v>165</v>
      </c>
      <c r="E107" s="37"/>
      <c r="F107" s="205" t="s">
        <v>647</v>
      </c>
      <c r="G107" s="37"/>
      <c r="H107" s="37"/>
      <c r="I107" s="141"/>
      <c r="J107" s="37"/>
      <c r="K107" s="37"/>
      <c r="L107" s="41"/>
      <c r="M107" s="206"/>
      <c r="N107" s="77"/>
      <c r="O107" s="77"/>
      <c r="P107" s="77"/>
      <c r="Q107" s="77"/>
      <c r="R107" s="77"/>
      <c r="S107" s="77"/>
      <c r="T107" s="78"/>
      <c r="AT107" s="15" t="s">
        <v>165</v>
      </c>
      <c r="AU107" s="15" t="s">
        <v>72</v>
      </c>
    </row>
    <row r="108" s="10" customFormat="1">
      <c r="B108" s="208"/>
      <c r="C108" s="209"/>
      <c r="D108" s="204" t="s">
        <v>169</v>
      </c>
      <c r="E108" s="210" t="s">
        <v>1</v>
      </c>
      <c r="F108" s="211" t="s">
        <v>395</v>
      </c>
      <c r="G108" s="209"/>
      <c r="H108" s="212">
        <v>400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169</v>
      </c>
      <c r="AU108" s="218" t="s">
        <v>72</v>
      </c>
      <c r="AV108" s="10" t="s">
        <v>82</v>
      </c>
      <c r="AW108" s="10" t="s">
        <v>34</v>
      </c>
      <c r="AX108" s="10" t="s">
        <v>80</v>
      </c>
      <c r="AY108" s="218" t="s">
        <v>163</v>
      </c>
    </row>
    <row r="109" s="1" customFormat="1" ht="22.5" customHeight="1">
      <c r="B109" s="36"/>
      <c r="C109" s="192" t="s">
        <v>181</v>
      </c>
      <c r="D109" s="192" t="s">
        <v>157</v>
      </c>
      <c r="E109" s="193" t="s">
        <v>249</v>
      </c>
      <c r="F109" s="194" t="s">
        <v>250</v>
      </c>
      <c r="G109" s="195" t="s">
        <v>235</v>
      </c>
      <c r="H109" s="196">
        <v>2</v>
      </c>
      <c r="I109" s="197"/>
      <c r="J109" s="198">
        <f>ROUND(I109*H109,2)</f>
        <v>0</v>
      </c>
      <c r="K109" s="194" t="s">
        <v>161</v>
      </c>
      <c r="L109" s="41"/>
      <c r="M109" s="199" t="s">
        <v>1</v>
      </c>
      <c r="N109" s="200" t="s">
        <v>43</v>
      </c>
      <c r="O109" s="77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5" t="s">
        <v>162</v>
      </c>
      <c r="AT109" s="15" t="s">
        <v>157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891</v>
      </c>
    </row>
    <row r="110" s="1" customFormat="1">
      <c r="B110" s="36"/>
      <c r="C110" s="37"/>
      <c r="D110" s="204" t="s">
        <v>165</v>
      </c>
      <c r="E110" s="37"/>
      <c r="F110" s="205" t="s">
        <v>252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82</v>
      </c>
      <c r="G111" s="209"/>
      <c r="H111" s="212">
        <v>2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80</v>
      </c>
      <c r="AY111" s="218" t="s">
        <v>163</v>
      </c>
    </row>
    <row r="112" s="1" customFormat="1" ht="22.5" customHeight="1">
      <c r="B112" s="36"/>
      <c r="C112" s="192" t="s">
        <v>195</v>
      </c>
      <c r="D112" s="192" t="s">
        <v>157</v>
      </c>
      <c r="E112" s="193" t="s">
        <v>795</v>
      </c>
      <c r="F112" s="194" t="s">
        <v>796</v>
      </c>
      <c r="G112" s="195" t="s">
        <v>173</v>
      </c>
      <c r="H112" s="196">
        <v>100</v>
      </c>
      <c r="I112" s="197"/>
      <c r="J112" s="198">
        <f>ROUND(I112*H112,2)</f>
        <v>0</v>
      </c>
      <c r="K112" s="194" t="s">
        <v>161</v>
      </c>
      <c r="L112" s="41"/>
      <c r="M112" s="199" t="s">
        <v>1</v>
      </c>
      <c r="N112" s="200" t="s">
        <v>43</v>
      </c>
      <c r="O112" s="77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5" t="s">
        <v>162</v>
      </c>
      <c r="AT112" s="15" t="s">
        <v>157</v>
      </c>
      <c r="AU112" s="15" t="s">
        <v>72</v>
      </c>
      <c r="AY112" s="15" t="s">
        <v>163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5" t="s">
        <v>80</v>
      </c>
      <c r="BK112" s="203">
        <f>ROUND(I112*H112,2)</f>
        <v>0</v>
      </c>
      <c r="BL112" s="15" t="s">
        <v>162</v>
      </c>
      <c r="BM112" s="15" t="s">
        <v>892</v>
      </c>
    </row>
    <row r="113" s="1" customFormat="1">
      <c r="B113" s="36"/>
      <c r="C113" s="37"/>
      <c r="D113" s="204" t="s">
        <v>165</v>
      </c>
      <c r="E113" s="37"/>
      <c r="F113" s="205" t="s">
        <v>798</v>
      </c>
      <c r="G113" s="37"/>
      <c r="H113" s="37"/>
      <c r="I113" s="141"/>
      <c r="J113" s="37"/>
      <c r="K113" s="37"/>
      <c r="L113" s="41"/>
      <c r="M113" s="206"/>
      <c r="N113" s="77"/>
      <c r="O113" s="77"/>
      <c r="P113" s="77"/>
      <c r="Q113" s="77"/>
      <c r="R113" s="77"/>
      <c r="S113" s="77"/>
      <c r="T113" s="78"/>
      <c r="AT113" s="15" t="s">
        <v>165</v>
      </c>
      <c r="AU113" s="15" t="s">
        <v>72</v>
      </c>
    </row>
    <row r="114" s="10" customFormat="1">
      <c r="B114" s="208"/>
      <c r="C114" s="209"/>
      <c r="D114" s="204" t="s">
        <v>169</v>
      </c>
      <c r="E114" s="210" t="s">
        <v>1</v>
      </c>
      <c r="F114" s="211" t="s">
        <v>559</v>
      </c>
      <c r="G114" s="209"/>
      <c r="H114" s="212">
        <v>100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169</v>
      </c>
      <c r="AU114" s="218" t="s">
        <v>72</v>
      </c>
      <c r="AV114" s="10" t="s">
        <v>82</v>
      </c>
      <c r="AW114" s="10" t="s">
        <v>34</v>
      </c>
      <c r="AX114" s="10" t="s">
        <v>80</v>
      </c>
      <c r="AY114" s="218" t="s">
        <v>163</v>
      </c>
    </row>
    <row r="115" s="1" customFormat="1" ht="22.5" customHeight="1">
      <c r="B115" s="36"/>
      <c r="C115" s="229" t="s">
        <v>216</v>
      </c>
      <c r="D115" s="229" t="s">
        <v>178</v>
      </c>
      <c r="E115" s="230" t="s">
        <v>799</v>
      </c>
      <c r="F115" s="231" t="s">
        <v>800</v>
      </c>
      <c r="G115" s="232" t="s">
        <v>173</v>
      </c>
      <c r="H115" s="233">
        <v>100</v>
      </c>
      <c r="I115" s="234"/>
      <c r="J115" s="235">
        <f>ROUND(I115*H115,2)</f>
        <v>0</v>
      </c>
      <c r="K115" s="231" t="s">
        <v>161</v>
      </c>
      <c r="L115" s="236"/>
      <c r="M115" s="237" t="s">
        <v>1</v>
      </c>
      <c r="N115" s="238" t="s">
        <v>43</v>
      </c>
      <c r="O115" s="77"/>
      <c r="P115" s="201">
        <f>O115*H115</f>
        <v>0</v>
      </c>
      <c r="Q115" s="201">
        <v>0.00046999999999999999</v>
      </c>
      <c r="R115" s="201">
        <f>Q115*H115</f>
        <v>0.047</v>
      </c>
      <c r="S115" s="201">
        <v>0</v>
      </c>
      <c r="T115" s="202">
        <f>S115*H115</f>
        <v>0</v>
      </c>
      <c r="AR115" s="15" t="s">
        <v>181</v>
      </c>
      <c r="AT115" s="15" t="s">
        <v>178</v>
      </c>
      <c r="AU115" s="15" t="s">
        <v>72</v>
      </c>
      <c r="AY115" s="15" t="s">
        <v>163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5" t="s">
        <v>80</v>
      </c>
      <c r="BK115" s="203">
        <f>ROUND(I115*H115,2)</f>
        <v>0</v>
      </c>
      <c r="BL115" s="15" t="s">
        <v>162</v>
      </c>
      <c r="BM115" s="15" t="s">
        <v>893</v>
      </c>
    </row>
    <row r="116" s="1" customFormat="1">
      <c r="B116" s="36"/>
      <c r="C116" s="37"/>
      <c r="D116" s="204" t="s">
        <v>165</v>
      </c>
      <c r="E116" s="37"/>
      <c r="F116" s="205" t="s">
        <v>800</v>
      </c>
      <c r="G116" s="37"/>
      <c r="H116" s="37"/>
      <c r="I116" s="141"/>
      <c r="J116" s="37"/>
      <c r="K116" s="37"/>
      <c r="L116" s="41"/>
      <c r="M116" s="206"/>
      <c r="N116" s="77"/>
      <c r="O116" s="77"/>
      <c r="P116" s="77"/>
      <c r="Q116" s="77"/>
      <c r="R116" s="77"/>
      <c r="S116" s="77"/>
      <c r="T116" s="78"/>
      <c r="AT116" s="15" t="s">
        <v>165</v>
      </c>
      <c r="AU116" s="15" t="s">
        <v>72</v>
      </c>
    </row>
    <row r="117" s="10" customFormat="1">
      <c r="B117" s="208"/>
      <c r="C117" s="209"/>
      <c r="D117" s="204" t="s">
        <v>169</v>
      </c>
      <c r="E117" s="210" t="s">
        <v>1</v>
      </c>
      <c r="F117" s="211" t="s">
        <v>559</v>
      </c>
      <c r="G117" s="209"/>
      <c r="H117" s="212">
        <v>100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169</v>
      </c>
      <c r="AU117" s="218" t="s">
        <v>72</v>
      </c>
      <c r="AV117" s="10" t="s">
        <v>82</v>
      </c>
      <c r="AW117" s="10" t="s">
        <v>34</v>
      </c>
      <c r="AX117" s="10" t="s">
        <v>80</v>
      </c>
      <c r="AY117" s="218" t="s">
        <v>163</v>
      </c>
    </row>
    <row r="118" s="1" customFormat="1" ht="22.5" customHeight="1">
      <c r="B118" s="36"/>
      <c r="C118" s="229" t="s">
        <v>221</v>
      </c>
      <c r="D118" s="229" t="s">
        <v>178</v>
      </c>
      <c r="E118" s="230" t="s">
        <v>802</v>
      </c>
      <c r="F118" s="231" t="s">
        <v>803</v>
      </c>
      <c r="G118" s="232" t="s">
        <v>173</v>
      </c>
      <c r="H118" s="233">
        <v>100</v>
      </c>
      <c r="I118" s="234"/>
      <c r="J118" s="235">
        <f>ROUND(I118*H118,2)</f>
        <v>0</v>
      </c>
      <c r="K118" s="231" t="s">
        <v>161</v>
      </c>
      <c r="L118" s="236"/>
      <c r="M118" s="237" t="s">
        <v>1</v>
      </c>
      <c r="N118" s="238" t="s">
        <v>43</v>
      </c>
      <c r="O118" s="77"/>
      <c r="P118" s="201">
        <f>O118*H118</f>
        <v>0</v>
      </c>
      <c r="Q118" s="201">
        <v>0.00016000000000000001</v>
      </c>
      <c r="R118" s="201">
        <f>Q118*H118</f>
        <v>0.016</v>
      </c>
      <c r="S118" s="201">
        <v>0</v>
      </c>
      <c r="T118" s="202">
        <f>S118*H118</f>
        <v>0</v>
      </c>
      <c r="AR118" s="15" t="s">
        <v>181</v>
      </c>
      <c r="AT118" s="15" t="s">
        <v>178</v>
      </c>
      <c r="AU118" s="15" t="s">
        <v>72</v>
      </c>
      <c r="AY118" s="15" t="s">
        <v>163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5" t="s">
        <v>80</v>
      </c>
      <c r="BK118" s="203">
        <f>ROUND(I118*H118,2)</f>
        <v>0</v>
      </c>
      <c r="BL118" s="15" t="s">
        <v>162</v>
      </c>
      <c r="BM118" s="15" t="s">
        <v>894</v>
      </c>
    </row>
    <row r="119" s="1" customFormat="1">
      <c r="B119" s="36"/>
      <c r="C119" s="37"/>
      <c r="D119" s="204" t="s">
        <v>165</v>
      </c>
      <c r="E119" s="37"/>
      <c r="F119" s="205" t="s">
        <v>803</v>
      </c>
      <c r="G119" s="37"/>
      <c r="H119" s="37"/>
      <c r="I119" s="141"/>
      <c r="J119" s="37"/>
      <c r="K119" s="37"/>
      <c r="L119" s="41"/>
      <c r="M119" s="206"/>
      <c r="N119" s="77"/>
      <c r="O119" s="77"/>
      <c r="P119" s="77"/>
      <c r="Q119" s="77"/>
      <c r="R119" s="77"/>
      <c r="S119" s="77"/>
      <c r="T119" s="78"/>
      <c r="AT119" s="15" t="s">
        <v>165</v>
      </c>
      <c r="AU119" s="15" t="s">
        <v>72</v>
      </c>
    </row>
    <row r="120" s="10" customFormat="1">
      <c r="B120" s="208"/>
      <c r="C120" s="209"/>
      <c r="D120" s="204" t="s">
        <v>169</v>
      </c>
      <c r="E120" s="210" t="s">
        <v>1</v>
      </c>
      <c r="F120" s="211" t="s">
        <v>559</v>
      </c>
      <c r="G120" s="209"/>
      <c r="H120" s="212">
        <v>100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169</v>
      </c>
      <c r="AU120" s="218" t="s">
        <v>72</v>
      </c>
      <c r="AV120" s="10" t="s">
        <v>82</v>
      </c>
      <c r="AW120" s="10" t="s">
        <v>34</v>
      </c>
      <c r="AX120" s="10" t="s">
        <v>80</v>
      </c>
      <c r="AY120" s="218" t="s">
        <v>163</v>
      </c>
    </row>
    <row r="121" s="1" customFormat="1" ht="22.5" customHeight="1">
      <c r="B121" s="36"/>
      <c r="C121" s="229" t="s">
        <v>227</v>
      </c>
      <c r="D121" s="229" t="s">
        <v>178</v>
      </c>
      <c r="E121" s="230" t="s">
        <v>805</v>
      </c>
      <c r="F121" s="231" t="s">
        <v>806</v>
      </c>
      <c r="G121" s="232" t="s">
        <v>173</v>
      </c>
      <c r="H121" s="233">
        <v>100</v>
      </c>
      <c r="I121" s="234"/>
      <c r="J121" s="235">
        <f>ROUND(I121*H121,2)</f>
        <v>0</v>
      </c>
      <c r="K121" s="231" t="s">
        <v>161</v>
      </c>
      <c r="L121" s="236"/>
      <c r="M121" s="237" t="s">
        <v>1</v>
      </c>
      <c r="N121" s="238" t="s">
        <v>43</v>
      </c>
      <c r="O121" s="77"/>
      <c r="P121" s="201">
        <f>O121*H121</f>
        <v>0</v>
      </c>
      <c r="Q121" s="201">
        <v>4.0000000000000003E-05</v>
      </c>
      <c r="R121" s="201">
        <f>Q121*H121</f>
        <v>0.0040000000000000001</v>
      </c>
      <c r="S121" s="201">
        <v>0</v>
      </c>
      <c r="T121" s="202">
        <f>S121*H121</f>
        <v>0</v>
      </c>
      <c r="AR121" s="15" t="s">
        <v>181</v>
      </c>
      <c r="AT121" s="15" t="s">
        <v>178</v>
      </c>
      <c r="AU121" s="15" t="s">
        <v>72</v>
      </c>
      <c r="AY121" s="15" t="s">
        <v>163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80</v>
      </c>
      <c r="BK121" s="203">
        <f>ROUND(I121*H121,2)</f>
        <v>0</v>
      </c>
      <c r="BL121" s="15" t="s">
        <v>162</v>
      </c>
      <c r="BM121" s="15" t="s">
        <v>895</v>
      </c>
    </row>
    <row r="122" s="1" customFormat="1">
      <c r="B122" s="36"/>
      <c r="C122" s="37"/>
      <c r="D122" s="204" t="s">
        <v>165</v>
      </c>
      <c r="E122" s="37"/>
      <c r="F122" s="205" t="s">
        <v>806</v>
      </c>
      <c r="G122" s="37"/>
      <c r="H122" s="37"/>
      <c r="I122" s="141"/>
      <c r="J122" s="37"/>
      <c r="K122" s="37"/>
      <c r="L122" s="41"/>
      <c r="M122" s="206"/>
      <c r="N122" s="77"/>
      <c r="O122" s="77"/>
      <c r="P122" s="77"/>
      <c r="Q122" s="77"/>
      <c r="R122" s="77"/>
      <c r="S122" s="77"/>
      <c r="T122" s="78"/>
      <c r="AT122" s="15" t="s">
        <v>165</v>
      </c>
      <c r="AU122" s="15" t="s">
        <v>72</v>
      </c>
    </row>
    <row r="123" s="10" customFormat="1">
      <c r="B123" s="208"/>
      <c r="C123" s="209"/>
      <c r="D123" s="204" t="s">
        <v>169</v>
      </c>
      <c r="E123" s="210" t="s">
        <v>1</v>
      </c>
      <c r="F123" s="211" t="s">
        <v>559</v>
      </c>
      <c r="G123" s="209"/>
      <c r="H123" s="212">
        <v>100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169</v>
      </c>
      <c r="AU123" s="218" t="s">
        <v>72</v>
      </c>
      <c r="AV123" s="10" t="s">
        <v>82</v>
      </c>
      <c r="AW123" s="10" t="s">
        <v>34</v>
      </c>
      <c r="AX123" s="10" t="s">
        <v>80</v>
      </c>
      <c r="AY123" s="218" t="s">
        <v>163</v>
      </c>
    </row>
    <row r="124" s="1" customFormat="1" ht="22.5" customHeight="1">
      <c r="B124" s="36"/>
      <c r="C124" s="192" t="s">
        <v>232</v>
      </c>
      <c r="D124" s="192" t="s">
        <v>157</v>
      </c>
      <c r="E124" s="193" t="s">
        <v>306</v>
      </c>
      <c r="F124" s="194" t="s">
        <v>307</v>
      </c>
      <c r="G124" s="195" t="s">
        <v>173</v>
      </c>
      <c r="H124" s="196">
        <v>58</v>
      </c>
      <c r="I124" s="197"/>
      <c r="J124" s="198">
        <f>ROUND(I124*H124,2)</f>
        <v>0</v>
      </c>
      <c r="K124" s="194" t="s">
        <v>161</v>
      </c>
      <c r="L124" s="41"/>
      <c r="M124" s="199" t="s">
        <v>1</v>
      </c>
      <c r="N124" s="200" t="s">
        <v>43</v>
      </c>
      <c r="O124" s="77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5" t="s">
        <v>162</v>
      </c>
      <c r="AT124" s="15" t="s">
        <v>157</v>
      </c>
      <c r="AU124" s="15" t="s">
        <v>72</v>
      </c>
      <c r="AY124" s="15" t="s">
        <v>163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5" t="s">
        <v>80</v>
      </c>
      <c r="BK124" s="203">
        <f>ROUND(I124*H124,2)</f>
        <v>0</v>
      </c>
      <c r="BL124" s="15" t="s">
        <v>162</v>
      </c>
      <c r="BM124" s="15" t="s">
        <v>896</v>
      </c>
    </row>
    <row r="125" s="1" customFormat="1">
      <c r="B125" s="36"/>
      <c r="C125" s="37"/>
      <c r="D125" s="204" t="s">
        <v>165</v>
      </c>
      <c r="E125" s="37"/>
      <c r="F125" s="205" t="s">
        <v>309</v>
      </c>
      <c r="G125" s="37"/>
      <c r="H125" s="37"/>
      <c r="I125" s="141"/>
      <c r="J125" s="37"/>
      <c r="K125" s="37"/>
      <c r="L125" s="41"/>
      <c r="M125" s="206"/>
      <c r="N125" s="77"/>
      <c r="O125" s="77"/>
      <c r="P125" s="77"/>
      <c r="Q125" s="77"/>
      <c r="R125" s="77"/>
      <c r="S125" s="77"/>
      <c r="T125" s="78"/>
      <c r="AT125" s="15" t="s">
        <v>165</v>
      </c>
      <c r="AU125" s="15" t="s">
        <v>72</v>
      </c>
    </row>
    <row r="126" s="1" customFormat="1">
      <c r="B126" s="36"/>
      <c r="C126" s="37"/>
      <c r="D126" s="204" t="s">
        <v>167</v>
      </c>
      <c r="E126" s="37"/>
      <c r="F126" s="207" t="s">
        <v>310</v>
      </c>
      <c r="G126" s="37"/>
      <c r="H126" s="37"/>
      <c r="I126" s="141"/>
      <c r="J126" s="37"/>
      <c r="K126" s="37"/>
      <c r="L126" s="41"/>
      <c r="M126" s="206"/>
      <c r="N126" s="77"/>
      <c r="O126" s="77"/>
      <c r="P126" s="77"/>
      <c r="Q126" s="77"/>
      <c r="R126" s="77"/>
      <c r="S126" s="77"/>
      <c r="T126" s="78"/>
      <c r="AT126" s="15" t="s">
        <v>167</v>
      </c>
      <c r="AU126" s="15" t="s">
        <v>72</v>
      </c>
    </row>
    <row r="127" s="10" customFormat="1">
      <c r="B127" s="208"/>
      <c r="C127" s="209"/>
      <c r="D127" s="204" t="s">
        <v>169</v>
      </c>
      <c r="E127" s="210" t="s">
        <v>1</v>
      </c>
      <c r="F127" s="211" t="s">
        <v>602</v>
      </c>
      <c r="G127" s="209"/>
      <c r="H127" s="212">
        <v>58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169</v>
      </c>
      <c r="AU127" s="218" t="s">
        <v>72</v>
      </c>
      <c r="AV127" s="10" t="s">
        <v>82</v>
      </c>
      <c r="AW127" s="10" t="s">
        <v>34</v>
      </c>
      <c r="AX127" s="10" t="s">
        <v>80</v>
      </c>
      <c r="AY127" s="218" t="s">
        <v>163</v>
      </c>
    </row>
    <row r="128" s="1" customFormat="1" ht="22.5" customHeight="1">
      <c r="B128" s="36"/>
      <c r="C128" s="192" t="s">
        <v>238</v>
      </c>
      <c r="D128" s="192" t="s">
        <v>157</v>
      </c>
      <c r="E128" s="193" t="s">
        <v>313</v>
      </c>
      <c r="F128" s="194" t="s">
        <v>314</v>
      </c>
      <c r="G128" s="195" t="s">
        <v>271</v>
      </c>
      <c r="H128" s="196">
        <v>17.606000000000002</v>
      </c>
      <c r="I128" s="197"/>
      <c r="J128" s="198">
        <f>ROUND(I128*H128,2)</f>
        <v>0</v>
      </c>
      <c r="K128" s="194" t="s">
        <v>161</v>
      </c>
      <c r="L128" s="41"/>
      <c r="M128" s="199" t="s">
        <v>1</v>
      </c>
      <c r="N128" s="200" t="s">
        <v>43</v>
      </c>
      <c r="O128" s="77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5" t="s">
        <v>162</v>
      </c>
      <c r="AT128" s="15" t="s">
        <v>157</v>
      </c>
      <c r="AU128" s="15" t="s">
        <v>72</v>
      </c>
      <c r="AY128" s="15" t="s">
        <v>163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5" t="s">
        <v>80</v>
      </c>
      <c r="BK128" s="203">
        <f>ROUND(I128*H128,2)</f>
        <v>0</v>
      </c>
      <c r="BL128" s="15" t="s">
        <v>162</v>
      </c>
      <c r="BM128" s="15" t="s">
        <v>897</v>
      </c>
    </row>
    <row r="129" s="1" customFormat="1">
      <c r="B129" s="36"/>
      <c r="C129" s="37"/>
      <c r="D129" s="204" t="s">
        <v>165</v>
      </c>
      <c r="E129" s="37"/>
      <c r="F129" s="205" t="s">
        <v>316</v>
      </c>
      <c r="G129" s="37"/>
      <c r="H129" s="37"/>
      <c r="I129" s="141"/>
      <c r="J129" s="37"/>
      <c r="K129" s="37"/>
      <c r="L129" s="41"/>
      <c r="M129" s="206"/>
      <c r="N129" s="77"/>
      <c r="O129" s="77"/>
      <c r="P129" s="77"/>
      <c r="Q129" s="77"/>
      <c r="R129" s="77"/>
      <c r="S129" s="77"/>
      <c r="T129" s="78"/>
      <c r="AT129" s="15" t="s">
        <v>165</v>
      </c>
      <c r="AU129" s="15" t="s">
        <v>72</v>
      </c>
    </row>
    <row r="130" s="11" customFormat="1">
      <c r="B130" s="219"/>
      <c r="C130" s="220"/>
      <c r="D130" s="204" t="s">
        <v>169</v>
      </c>
      <c r="E130" s="221" t="s">
        <v>1</v>
      </c>
      <c r="F130" s="222" t="s">
        <v>651</v>
      </c>
      <c r="G130" s="220"/>
      <c r="H130" s="221" t="s">
        <v>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169</v>
      </c>
      <c r="AU130" s="228" t="s">
        <v>72</v>
      </c>
      <c r="AV130" s="11" t="s">
        <v>80</v>
      </c>
      <c r="AW130" s="11" t="s">
        <v>34</v>
      </c>
      <c r="AX130" s="11" t="s">
        <v>72</v>
      </c>
      <c r="AY130" s="228" t="s">
        <v>163</v>
      </c>
    </row>
    <row r="131" s="10" customFormat="1">
      <c r="B131" s="208"/>
      <c r="C131" s="209"/>
      <c r="D131" s="204" t="s">
        <v>169</v>
      </c>
      <c r="E131" s="210" t="s">
        <v>1</v>
      </c>
      <c r="F131" s="211" t="s">
        <v>898</v>
      </c>
      <c r="G131" s="209"/>
      <c r="H131" s="212">
        <v>17.5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169</v>
      </c>
      <c r="AU131" s="218" t="s">
        <v>72</v>
      </c>
      <c r="AV131" s="10" t="s">
        <v>82</v>
      </c>
      <c r="AW131" s="10" t="s">
        <v>34</v>
      </c>
      <c r="AX131" s="10" t="s">
        <v>72</v>
      </c>
      <c r="AY131" s="218" t="s">
        <v>163</v>
      </c>
    </row>
    <row r="132" s="11" customFormat="1">
      <c r="B132" s="219"/>
      <c r="C132" s="220"/>
      <c r="D132" s="204" t="s">
        <v>169</v>
      </c>
      <c r="E132" s="221" t="s">
        <v>1</v>
      </c>
      <c r="F132" s="222" t="s">
        <v>653</v>
      </c>
      <c r="G132" s="220"/>
      <c r="H132" s="221" t="s">
        <v>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169</v>
      </c>
      <c r="AU132" s="228" t="s">
        <v>72</v>
      </c>
      <c r="AV132" s="11" t="s">
        <v>80</v>
      </c>
      <c r="AW132" s="11" t="s">
        <v>34</v>
      </c>
      <c r="AX132" s="11" t="s">
        <v>72</v>
      </c>
      <c r="AY132" s="228" t="s">
        <v>163</v>
      </c>
    </row>
    <row r="133" s="10" customFormat="1">
      <c r="B133" s="208"/>
      <c r="C133" s="209"/>
      <c r="D133" s="204" t="s">
        <v>169</v>
      </c>
      <c r="E133" s="210" t="s">
        <v>1</v>
      </c>
      <c r="F133" s="211" t="s">
        <v>899</v>
      </c>
      <c r="G133" s="209"/>
      <c r="H133" s="212">
        <v>0.106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169</v>
      </c>
      <c r="AU133" s="218" t="s">
        <v>72</v>
      </c>
      <c r="AV133" s="10" t="s">
        <v>82</v>
      </c>
      <c r="AW133" s="10" t="s">
        <v>34</v>
      </c>
      <c r="AX133" s="10" t="s">
        <v>72</v>
      </c>
      <c r="AY133" s="218" t="s">
        <v>163</v>
      </c>
    </row>
    <row r="134" s="12" customFormat="1">
      <c r="B134" s="239"/>
      <c r="C134" s="240"/>
      <c r="D134" s="204" t="s">
        <v>169</v>
      </c>
      <c r="E134" s="241" t="s">
        <v>1</v>
      </c>
      <c r="F134" s="242" t="s">
        <v>190</v>
      </c>
      <c r="G134" s="240"/>
      <c r="H134" s="243">
        <v>17.606000000000002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AT134" s="249" t="s">
        <v>169</v>
      </c>
      <c r="AU134" s="249" t="s">
        <v>72</v>
      </c>
      <c r="AV134" s="12" t="s">
        <v>162</v>
      </c>
      <c r="AW134" s="12" t="s">
        <v>34</v>
      </c>
      <c r="AX134" s="12" t="s">
        <v>80</v>
      </c>
      <c r="AY134" s="249" t="s">
        <v>163</v>
      </c>
    </row>
    <row r="135" s="1" customFormat="1" ht="22.5" customHeight="1">
      <c r="B135" s="36"/>
      <c r="C135" s="192" t="s">
        <v>8</v>
      </c>
      <c r="D135" s="192" t="s">
        <v>157</v>
      </c>
      <c r="E135" s="193" t="s">
        <v>322</v>
      </c>
      <c r="F135" s="194" t="s">
        <v>323</v>
      </c>
      <c r="G135" s="195" t="s">
        <v>271</v>
      </c>
      <c r="H135" s="196">
        <v>17.5</v>
      </c>
      <c r="I135" s="197"/>
      <c r="J135" s="198">
        <f>ROUND(I135*H135,2)</f>
        <v>0</v>
      </c>
      <c r="K135" s="194" t="s">
        <v>161</v>
      </c>
      <c r="L135" s="41"/>
      <c r="M135" s="199" t="s">
        <v>1</v>
      </c>
      <c r="N135" s="200" t="s">
        <v>43</v>
      </c>
      <c r="O135" s="77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5" t="s">
        <v>162</v>
      </c>
      <c r="AT135" s="15" t="s">
        <v>157</v>
      </c>
      <c r="AU135" s="15" t="s">
        <v>72</v>
      </c>
      <c r="AY135" s="15" t="s">
        <v>163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5" t="s">
        <v>80</v>
      </c>
      <c r="BK135" s="203">
        <f>ROUND(I135*H135,2)</f>
        <v>0</v>
      </c>
      <c r="BL135" s="15" t="s">
        <v>162</v>
      </c>
      <c r="BM135" s="15" t="s">
        <v>900</v>
      </c>
    </row>
    <row r="136" s="1" customFormat="1">
      <c r="B136" s="36"/>
      <c r="C136" s="37"/>
      <c r="D136" s="204" t="s">
        <v>165</v>
      </c>
      <c r="E136" s="37"/>
      <c r="F136" s="205" t="s">
        <v>325</v>
      </c>
      <c r="G136" s="37"/>
      <c r="H136" s="37"/>
      <c r="I136" s="141"/>
      <c r="J136" s="37"/>
      <c r="K136" s="37"/>
      <c r="L136" s="41"/>
      <c r="M136" s="206"/>
      <c r="N136" s="77"/>
      <c r="O136" s="77"/>
      <c r="P136" s="77"/>
      <c r="Q136" s="77"/>
      <c r="R136" s="77"/>
      <c r="S136" s="77"/>
      <c r="T136" s="78"/>
      <c r="AT136" s="15" t="s">
        <v>165</v>
      </c>
      <c r="AU136" s="15" t="s">
        <v>72</v>
      </c>
    </row>
    <row r="137" s="11" customFormat="1">
      <c r="B137" s="219"/>
      <c r="C137" s="220"/>
      <c r="D137" s="204" t="s">
        <v>169</v>
      </c>
      <c r="E137" s="221" t="s">
        <v>1</v>
      </c>
      <c r="F137" s="222" t="s">
        <v>651</v>
      </c>
      <c r="G137" s="220"/>
      <c r="H137" s="221" t="s">
        <v>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169</v>
      </c>
      <c r="AU137" s="228" t="s">
        <v>72</v>
      </c>
      <c r="AV137" s="11" t="s">
        <v>80</v>
      </c>
      <c r="AW137" s="11" t="s">
        <v>34</v>
      </c>
      <c r="AX137" s="11" t="s">
        <v>72</v>
      </c>
      <c r="AY137" s="228" t="s">
        <v>163</v>
      </c>
    </row>
    <row r="138" s="10" customFormat="1">
      <c r="B138" s="208"/>
      <c r="C138" s="209"/>
      <c r="D138" s="204" t="s">
        <v>169</v>
      </c>
      <c r="E138" s="210" t="s">
        <v>1</v>
      </c>
      <c r="F138" s="211" t="s">
        <v>898</v>
      </c>
      <c r="G138" s="209"/>
      <c r="H138" s="212">
        <v>17.5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169</v>
      </c>
      <c r="AU138" s="218" t="s">
        <v>72</v>
      </c>
      <c r="AV138" s="10" t="s">
        <v>82</v>
      </c>
      <c r="AW138" s="10" t="s">
        <v>34</v>
      </c>
      <c r="AX138" s="10" t="s">
        <v>80</v>
      </c>
      <c r="AY138" s="218" t="s">
        <v>163</v>
      </c>
    </row>
    <row r="139" s="1" customFormat="1" ht="22.5" customHeight="1">
      <c r="B139" s="36"/>
      <c r="C139" s="192" t="s">
        <v>248</v>
      </c>
      <c r="D139" s="192" t="s">
        <v>157</v>
      </c>
      <c r="E139" s="193" t="s">
        <v>299</v>
      </c>
      <c r="F139" s="194" t="s">
        <v>300</v>
      </c>
      <c r="G139" s="195" t="s">
        <v>271</v>
      </c>
      <c r="H139" s="196">
        <v>0.106</v>
      </c>
      <c r="I139" s="197"/>
      <c r="J139" s="198">
        <f>ROUND(I139*H139,2)</f>
        <v>0</v>
      </c>
      <c r="K139" s="194" t="s">
        <v>161</v>
      </c>
      <c r="L139" s="41"/>
      <c r="M139" s="199" t="s">
        <v>1</v>
      </c>
      <c r="N139" s="200" t="s">
        <v>43</v>
      </c>
      <c r="O139" s="77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5" t="s">
        <v>162</v>
      </c>
      <c r="AT139" s="15" t="s">
        <v>157</v>
      </c>
      <c r="AU139" s="15" t="s">
        <v>72</v>
      </c>
      <c r="AY139" s="15" t="s">
        <v>163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5" t="s">
        <v>80</v>
      </c>
      <c r="BK139" s="203">
        <f>ROUND(I139*H139,2)</f>
        <v>0</v>
      </c>
      <c r="BL139" s="15" t="s">
        <v>162</v>
      </c>
      <c r="BM139" s="15" t="s">
        <v>901</v>
      </c>
    </row>
    <row r="140" s="1" customFormat="1">
      <c r="B140" s="36"/>
      <c r="C140" s="37"/>
      <c r="D140" s="204" t="s">
        <v>165</v>
      </c>
      <c r="E140" s="37"/>
      <c r="F140" s="205" t="s">
        <v>302</v>
      </c>
      <c r="G140" s="37"/>
      <c r="H140" s="37"/>
      <c r="I140" s="141"/>
      <c r="J140" s="37"/>
      <c r="K140" s="37"/>
      <c r="L140" s="41"/>
      <c r="M140" s="206"/>
      <c r="N140" s="77"/>
      <c r="O140" s="77"/>
      <c r="P140" s="77"/>
      <c r="Q140" s="77"/>
      <c r="R140" s="77"/>
      <c r="S140" s="77"/>
      <c r="T140" s="78"/>
      <c r="AT140" s="15" t="s">
        <v>165</v>
      </c>
      <c r="AU140" s="15" t="s">
        <v>72</v>
      </c>
    </row>
    <row r="141" s="11" customFormat="1">
      <c r="B141" s="219"/>
      <c r="C141" s="220"/>
      <c r="D141" s="204" t="s">
        <v>169</v>
      </c>
      <c r="E141" s="221" t="s">
        <v>1</v>
      </c>
      <c r="F141" s="222" t="s">
        <v>576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169</v>
      </c>
      <c r="AU141" s="228" t="s">
        <v>72</v>
      </c>
      <c r="AV141" s="11" t="s">
        <v>80</v>
      </c>
      <c r="AW141" s="11" t="s">
        <v>34</v>
      </c>
      <c r="AX141" s="11" t="s">
        <v>72</v>
      </c>
      <c r="AY141" s="228" t="s">
        <v>163</v>
      </c>
    </row>
    <row r="142" s="10" customFormat="1">
      <c r="B142" s="208"/>
      <c r="C142" s="209"/>
      <c r="D142" s="204" t="s">
        <v>169</v>
      </c>
      <c r="E142" s="210" t="s">
        <v>1</v>
      </c>
      <c r="F142" s="211" t="s">
        <v>899</v>
      </c>
      <c r="G142" s="209"/>
      <c r="H142" s="212">
        <v>0.106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169</v>
      </c>
      <c r="AU142" s="218" t="s">
        <v>72</v>
      </c>
      <c r="AV142" s="10" t="s">
        <v>82</v>
      </c>
      <c r="AW142" s="10" t="s">
        <v>34</v>
      </c>
      <c r="AX142" s="10" t="s">
        <v>80</v>
      </c>
      <c r="AY142" s="218" t="s">
        <v>163</v>
      </c>
    </row>
    <row r="143" s="1" customFormat="1" ht="22.5" customHeight="1">
      <c r="B143" s="36"/>
      <c r="C143" s="192" t="s">
        <v>253</v>
      </c>
      <c r="D143" s="192" t="s">
        <v>157</v>
      </c>
      <c r="E143" s="193" t="s">
        <v>358</v>
      </c>
      <c r="F143" s="194" t="s">
        <v>359</v>
      </c>
      <c r="G143" s="195" t="s">
        <v>271</v>
      </c>
      <c r="H143" s="196">
        <v>0.106</v>
      </c>
      <c r="I143" s="197"/>
      <c r="J143" s="198">
        <f>ROUND(I143*H143,2)</f>
        <v>0</v>
      </c>
      <c r="K143" s="194" t="s">
        <v>161</v>
      </c>
      <c r="L143" s="41"/>
      <c r="M143" s="199" t="s">
        <v>1</v>
      </c>
      <c r="N143" s="200" t="s">
        <v>43</v>
      </c>
      <c r="O143" s="77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5" t="s">
        <v>162</v>
      </c>
      <c r="AT143" s="15" t="s">
        <v>157</v>
      </c>
      <c r="AU143" s="15" t="s">
        <v>72</v>
      </c>
      <c r="AY143" s="15" t="s">
        <v>163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5" t="s">
        <v>80</v>
      </c>
      <c r="BK143" s="203">
        <f>ROUND(I143*H143,2)</f>
        <v>0</v>
      </c>
      <c r="BL143" s="15" t="s">
        <v>162</v>
      </c>
      <c r="BM143" s="15" t="s">
        <v>902</v>
      </c>
    </row>
    <row r="144" s="1" customFormat="1">
      <c r="B144" s="36"/>
      <c r="C144" s="37"/>
      <c r="D144" s="204" t="s">
        <v>165</v>
      </c>
      <c r="E144" s="37"/>
      <c r="F144" s="205" t="s">
        <v>361</v>
      </c>
      <c r="G144" s="37"/>
      <c r="H144" s="37"/>
      <c r="I144" s="141"/>
      <c r="J144" s="37"/>
      <c r="K144" s="37"/>
      <c r="L144" s="41"/>
      <c r="M144" s="206"/>
      <c r="N144" s="77"/>
      <c r="O144" s="77"/>
      <c r="P144" s="77"/>
      <c r="Q144" s="77"/>
      <c r="R144" s="77"/>
      <c r="S144" s="77"/>
      <c r="T144" s="78"/>
      <c r="AT144" s="15" t="s">
        <v>165</v>
      </c>
      <c r="AU144" s="15" t="s">
        <v>72</v>
      </c>
    </row>
    <row r="145" s="11" customFormat="1">
      <c r="B145" s="219"/>
      <c r="C145" s="220"/>
      <c r="D145" s="204" t="s">
        <v>169</v>
      </c>
      <c r="E145" s="221" t="s">
        <v>1</v>
      </c>
      <c r="F145" s="222" t="s">
        <v>576</v>
      </c>
      <c r="G145" s="220"/>
      <c r="H145" s="221" t="s">
        <v>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169</v>
      </c>
      <c r="AU145" s="228" t="s">
        <v>72</v>
      </c>
      <c r="AV145" s="11" t="s">
        <v>80</v>
      </c>
      <c r="AW145" s="11" t="s">
        <v>34</v>
      </c>
      <c r="AX145" s="11" t="s">
        <v>72</v>
      </c>
      <c r="AY145" s="228" t="s">
        <v>163</v>
      </c>
    </row>
    <row r="146" s="10" customFormat="1">
      <c r="B146" s="208"/>
      <c r="C146" s="209"/>
      <c r="D146" s="204" t="s">
        <v>169</v>
      </c>
      <c r="E146" s="210" t="s">
        <v>1</v>
      </c>
      <c r="F146" s="211" t="s">
        <v>899</v>
      </c>
      <c r="G146" s="209"/>
      <c r="H146" s="212">
        <v>0.106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169</v>
      </c>
      <c r="AU146" s="218" t="s">
        <v>72</v>
      </c>
      <c r="AV146" s="10" t="s">
        <v>82</v>
      </c>
      <c r="AW146" s="10" t="s">
        <v>34</v>
      </c>
      <c r="AX146" s="10" t="s">
        <v>80</v>
      </c>
      <c r="AY146" s="218" t="s">
        <v>163</v>
      </c>
    </row>
    <row r="147" s="1" customFormat="1" ht="22.5" customHeight="1">
      <c r="B147" s="36"/>
      <c r="C147" s="192" t="s">
        <v>260</v>
      </c>
      <c r="D147" s="192" t="s">
        <v>157</v>
      </c>
      <c r="E147" s="193" t="s">
        <v>330</v>
      </c>
      <c r="F147" s="194" t="s">
        <v>331</v>
      </c>
      <c r="G147" s="195" t="s">
        <v>271</v>
      </c>
      <c r="H147" s="196">
        <v>36.204000000000001</v>
      </c>
      <c r="I147" s="197"/>
      <c r="J147" s="198">
        <f>ROUND(I147*H147,2)</f>
        <v>0</v>
      </c>
      <c r="K147" s="194" t="s">
        <v>161</v>
      </c>
      <c r="L147" s="41"/>
      <c r="M147" s="199" t="s">
        <v>1</v>
      </c>
      <c r="N147" s="200" t="s">
        <v>43</v>
      </c>
      <c r="O147" s="77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5" t="s">
        <v>162</v>
      </c>
      <c r="AT147" s="15" t="s">
        <v>157</v>
      </c>
      <c r="AU147" s="15" t="s">
        <v>72</v>
      </c>
      <c r="AY147" s="15" t="s">
        <v>163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5" t="s">
        <v>80</v>
      </c>
      <c r="BK147" s="203">
        <f>ROUND(I147*H147,2)</f>
        <v>0</v>
      </c>
      <c r="BL147" s="15" t="s">
        <v>162</v>
      </c>
      <c r="BM147" s="15" t="s">
        <v>903</v>
      </c>
    </row>
    <row r="148" s="1" customFormat="1">
      <c r="B148" s="36"/>
      <c r="C148" s="37"/>
      <c r="D148" s="204" t="s">
        <v>165</v>
      </c>
      <c r="E148" s="37"/>
      <c r="F148" s="205" t="s">
        <v>333</v>
      </c>
      <c r="G148" s="37"/>
      <c r="H148" s="37"/>
      <c r="I148" s="141"/>
      <c r="J148" s="37"/>
      <c r="K148" s="37"/>
      <c r="L148" s="41"/>
      <c r="M148" s="206"/>
      <c r="N148" s="77"/>
      <c r="O148" s="77"/>
      <c r="P148" s="77"/>
      <c r="Q148" s="77"/>
      <c r="R148" s="77"/>
      <c r="S148" s="77"/>
      <c r="T148" s="78"/>
      <c r="AT148" s="15" t="s">
        <v>165</v>
      </c>
      <c r="AU148" s="15" t="s">
        <v>72</v>
      </c>
    </row>
    <row r="149" s="11" customFormat="1">
      <c r="B149" s="219"/>
      <c r="C149" s="220"/>
      <c r="D149" s="204" t="s">
        <v>169</v>
      </c>
      <c r="E149" s="221" t="s">
        <v>1</v>
      </c>
      <c r="F149" s="222" t="s">
        <v>334</v>
      </c>
      <c r="G149" s="220"/>
      <c r="H149" s="221" t="s">
        <v>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169</v>
      </c>
      <c r="AU149" s="228" t="s">
        <v>72</v>
      </c>
      <c r="AV149" s="11" t="s">
        <v>80</v>
      </c>
      <c r="AW149" s="11" t="s">
        <v>34</v>
      </c>
      <c r="AX149" s="11" t="s">
        <v>72</v>
      </c>
      <c r="AY149" s="228" t="s">
        <v>163</v>
      </c>
    </row>
    <row r="150" s="10" customFormat="1">
      <c r="B150" s="208"/>
      <c r="C150" s="209"/>
      <c r="D150" s="204" t="s">
        <v>169</v>
      </c>
      <c r="E150" s="210" t="s">
        <v>1</v>
      </c>
      <c r="F150" s="211" t="s">
        <v>659</v>
      </c>
      <c r="G150" s="209"/>
      <c r="H150" s="212">
        <v>36.204000000000001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169</v>
      </c>
      <c r="AU150" s="218" t="s">
        <v>72</v>
      </c>
      <c r="AV150" s="10" t="s">
        <v>82</v>
      </c>
      <c r="AW150" s="10" t="s">
        <v>34</v>
      </c>
      <c r="AX150" s="10" t="s">
        <v>80</v>
      </c>
      <c r="AY150" s="218" t="s">
        <v>163</v>
      </c>
    </row>
    <row r="151" s="1" customFormat="1" ht="22.5" customHeight="1">
      <c r="B151" s="36"/>
      <c r="C151" s="192" t="s">
        <v>268</v>
      </c>
      <c r="D151" s="192" t="s">
        <v>157</v>
      </c>
      <c r="E151" s="193" t="s">
        <v>337</v>
      </c>
      <c r="F151" s="194" t="s">
        <v>338</v>
      </c>
      <c r="G151" s="195" t="s">
        <v>271</v>
      </c>
      <c r="H151" s="196">
        <v>18.102</v>
      </c>
      <c r="I151" s="197"/>
      <c r="J151" s="198">
        <f>ROUND(I151*H151,2)</f>
        <v>0</v>
      </c>
      <c r="K151" s="194" t="s">
        <v>161</v>
      </c>
      <c r="L151" s="41"/>
      <c r="M151" s="199" t="s">
        <v>1</v>
      </c>
      <c r="N151" s="200" t="s">
        <v>43</v>
      </c>
      <c r="O151" s="77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5" t="s">
        <v>162</v>
      </c>
      <c r="AT151" s="15" t="s">
        <v>157</v>
      </c>
      <c r="AU151" s="15" t="s">
        <v>72</v>
      </c>
      <c r="AY151" s="15" t="s">
        <v>163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5" t="s">
        <v>80</v>
      </c>
      <c r="BK151" s="203">
        <f>ROUND(I151*H151,2)</f>
        <v>0</v>
      </c>
      <c r="BL151" s="15" t="s">
        <v>162</v>
      </c>
      <c r="BM151" s="15" t="s">
        <v>904</v>
      </c>
    </row>
    <row r="152" s="1" customFormat="1">
      <c r="B152" s="36"/>
      <c r="C152" s="37"/>
      <c r="D152" s="204" t="s">
        <v>165</v>
      </c>
      <c r="E152" s="37"/>
      <c r="F152" s="205" t="s">
        <v>340</v>
      </c>
      <c r="G152" s="37"/>
      <c r="H152" s="37"/>
      <c r="I152" s="141"/>
      <c r="J152" s="37"/>
      <c r="K152" s="37"/>
      <c r="L152" s="41"/>
      <c r="M152" s="206"/>
      <c r="N152" s="77"/>
      <c r="O152" s="77"/>
      <c r="P152" s="77"/>
      <c r="Q152" s="77"/>
      <c r="R152" s="77"/>
      <c r="S152" s="77"/>
      <c r="T152" s="78"/>
      <c r="AT152" s="15" t="s">
        <v>165</v>
      </c>
      <c r="AU152" s="15" t="s">
        <v>72</v>
      </c>
    </row>
    <row r="153" s="11" customFormat="1">
      <c r="B153" s="219"/>
      <c r="C153" s="220"/>
      <c r="D153" s="204" t="s">
        <v>169</v>
      </c>
      <c r="E153" s="221" t="s">
        <v>1</v>
      </c>
      <c r="F153" s="222" t="s">
        <v>736</v>
      </c>
      <c r="G153" s="220"/>
      <c r="H153" s="221" t="s">
        <v>1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169</v>
      </c>
      <c r="AU153" s="228" t="s">
        <v>72</v>
      </c>
      <c r="AV153" s="11" t="s">
        <v>80</v>
      </c>
      <c r="AW153" s="11" t="s">
        <v>34</v>
      </c>
      <c r="AX153" s="11" t="s">
        <v>72</v>
      </c>
      <c r="AY153" s="228" t="s">
        <v>163</v>
      </c>
    </row>
    <row r="154" s="10" customFormat="1">
      <c r="B154" s="208"/>
      <c r="C154" s="209"/>
      <c r="D154" s="204" t="s">
        <v>169</v>
      </c>
      <c r="E154" s="210" t="s">
        <v>1</v>
      </c>
      <c r="F154" s="211" t="s">
        <v>661</v>
      </c>
      <c r="G154" s="209"/>
      <c r="H154" s="212">
        <v>18.102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169</v>
      </c>
      <c r="AU154" s="218" t="s">
        <v>72</v>
      </c>
      <c r="AV154" s="10" t="s">
        <v>82</v>
      </c>
      <c r="AW154" s="10" t="s">
        <v>34</v>
      </c>
      <c r="AX154" s="10" t="s">
        <v>80</v>
      </c>
      <c r="AY154" s="218" t="s">
        <v>163</v>
      </c>
    </row>
    <row r="155" s="1" customFormat="1" ht="22.5" customHeight="1">
      <c r="B155" s="36"/>
      <c r="C155" s="192" t="s">
        <v>274</v>
      </c>
      <c r="D155" s="192" t="s">
        <v>157</v>
      </c>
      <c r="E155" s="193" t="s">
        <v>344</v>
      </c>
      <c r="F155" s="194" t="s">
        <v>345</v>
      </c>
      <c r="G155" s="195" t="s">
        <v>271</v>
      </c>
      <c r="H155" s="196">
        <v>0.113</v>
      </c>
      <c r="I155" s="197"/>
      <c r="J155" s="198">
        <f>ROUND(I155*H155,2)</f>
        <v>0</v>
      </c>
      <c r="K155" s="194" t="s">
        <v>161</v>
      </c>
      <c r="L155" s="41"/>
      <c r="M155" s="199" t="s">
        <v>1</v>
      </c>
      <c r="N155" s="200" t="s">
        <v>43</v>
      </c>
      <c r="O155" s="77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5" t="s">
        <v>162</v>
      </c>
      <c r="AT155" s="15" t="s">
        <v>157</v>
      </c>
      <c r="AU155" s="15" t="s">
        <v>72</v>
      </c>
      <c r="AY155" s="15" t="s">
        <v>163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5" t="s">
        <v>80</v>
      </c>
      <c r="BK155" s="203">
        <f>ROUND(I155*H155,2)</f>
        <v>0</v>
      </c>
      <c r="BL155" s="15" t="s">
        <v>162</v>
      </c>
      <c r="BM155" s="15" t="s">
        <v>905</v>
      </c>
    </row>
    <row r="156" s="1" customFormat="1">
      <c r="B156" s="36"/>
      <c r="C156" s="37"/>
      <c r="D156" s="204" t="s">
        <v>165</v>
      </c>
      <c r="E156" s="37"/>
      <c r="F156" s="205" t="s">
        <v>347</v>
      </c>
      <c r="G156" s="37"/>
      <c r="H156" s="37"/>
      <c r="I156" s="141"/>
      <c r="J156" s="37"/>
      <c r="K156" s="37"/>
      <c r="L156" s="41"/>
      <c r="M156" s="206"/>
      <c r="N156" s="77"/>
      <c r="O156" s="77"/>
      <c r="P156" s="77"/>
      <c r="Q156" s="77"/>
      <c r="R156" s="77"/>
      <c r="S156" s="77"/>
      <c r="T156" s="78"/>
      <c r="AT156" s="15" t="s">
        <v>165</v>
      </c>
      <c r="AU156" s="15" t="s">
        <v>72</v>
      </c>
    </row>
    <row r="157" s="11" customFormat="1">
      <c r="B157" s="219"/>
      <c r="C157" s="220"/>
      <c r="D157" s="204" t="s">
        <v>169</v>
      </c>
      <c r="E157" s="221" t="s">
        <v>1</v>
      </c>
      <c r="F157" s="222" t="s">
        <v>663</v>
      </c>
      <c r="G157" s="220"/>
      <c r="H157" s="221" t="s">
        <v>1</v>
      </c>
      <c r="I157" s="223"/>
      <c r="J157" s="220"/>
      <c r="K157" s="220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169</v>
      </c>
      <c r="AU157" s="228" t="s">
        <v>72</v>
      </c>
      <c r="AV157" s="11" t="s">
        <v>80</v>
      </c>
      <c r="AW157" s="11" t="s">
        <v>34</v>
      </c>
      <c r="AX157" s="11" t="s">
        <v>72</v>
      </c>
      <c r="AY157" s="228" t="s">
        <v>163</v>
      </c>
    </row>
    <row r="158" s="10" customFormat="1">
      <c r="B158" s="208"/>
      <c r="C158" s="209"/>
      <c r="D158" s="204" t="s">
        <v>169</v>
      </c>
      <c r="E158" s="210" t="s">
        <v>1</v>
      </c>
      <c r="F158" s="211" t="s">
        <v>849</v>
      </c>
      <c r="G158" s="209"/>
      <c r="H158" s="212">
        <v>0.113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169</v>
      </c>
      <c r="AU158" s="218" t="s">
        <v>72</v>
      </c>
      <c r="AV158" s="10" t="s">
        <v>82</v>
      </c>
      <c r="AW158" s="10" t="s">
        <v>34</v>
      </c>
      <c r="AX158" s="10" t="s">
        <v>80</v>
      </c>
      <c r="AY158" s="218" t="s">
        <v>163</v>
      </c>
    </row>
    <row r="159" s="1" customFormat="1" ht="22.5" customHeight="1">
      <c r="B159" s="36"/>
      <c r="C159" s="192" t="s">
        <v>7</v>
      </c>
      <c r="D159" s="192" t="s">
        <v>157</v>
      </c>
      <c r="E159" s="193" t="s">
        <v>368</v>
      </c>
      <c r="F159" s="194" t="s">
        <v>369</v>
      </c>
      <c r="G159" s="195" t="s">
        <v>173</v>
      </c>
      <c r="H159" s="196">
        <v>5</v>
      </c>
      <c r="I159" s="197"/>
      <c r="J159" s="198">
        <f>ROUND(I159*H159,2)</f>
        <v>0</v>
      </c>
      <c r="K159" s="194" t="s">
        <v>161</v>
      </c>
      <c r="L159" s="41"/>
      <c r="M159" s="199" t="s">
        <v>1</v>
      </c>
      <c r="N159" s="200" t="s">
        <v>43</v>
      </c>
      <c r="O159" s="77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5" t="s">
        <v>162</v>
      </c>
      <c r="AT159" s="15" t="s">
        <v>157</v>
      </c>
      <c r="AU159" s="15" t="s">
        <v>72</v>
      </c>
      <c r="AY159" s="15" t="s">
        <v>163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5" t="s">
        <v>80</v>
      </c>
      <c r="BK159" s="203">
        <f>ROUND(I159*H159,2)</f>
        <v>0</v>
      </c>
      <c r="BL159" s="15" t="s">
        <v>162</v>
      </c>
      <c r="BM159" s="15" t="s">
        <v>906</v>
      </c>
    </row>
    <row r="160" s="1" customFormat="1">
      <c r="B160" s="36"/>
      <c r="C160" s="37"/>
      <c r="D160" s="204" t="s">
        <v>165</v>
      </c>
      <c r="E160" s="37"/>
      <c r="F160" s="205" t="s">
        <v>371</v>
      </c>
      <c r="G160" s="37"/>
      <c r="H160" s="37"/>
      <c r="I160" s="141"/>
      <c r="J160" s="37"/>
      <c r="K160" s="37"/>
      <c r="L160" s="41"/>
      <c r="M160" s="206"/>
      <c r="N160" s="77"/>
      <c r="O160" s="77"/>
      <c r="P160" s="77"/>
      <c r="Q160" s="77"/>
      <c r="R160" s="77"/>
      <c r="S160" s="77"/>
      <c r="T160" s="78"/>
      <c r="AT160" s="15" t="s">
        <v>165</v>
      </c>
      <c r="AU160" s="15" t="s">
        <v>72</v>
      </c>
    </row>
    <row r="161" s="11" customFormat="1">
      <c r="B161" s="219"/>
      <c r="C161" s="220"/>
      <c r="D161" s="204" t="s">
        <v>169</v>
      </c>
      <c r="E161" s="221" t="s">
        <v>1</v>
      </c>
      <c r="F161" s="222" t="s">
        <v>665</v>
      </c>
      <c r="G161" s="220"/>
      <c r="H161" s="221" t="s">
        <v>1</v>
      </c>
      <c r="I161" s="223"/>
      <c r="J161" s="220"/>
      <c r="K161" s="220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169</v>
      </c>
      <c r="AU161" s="228" t="s">
        <v>72</v>
      </c>
      <c r="AV161" s="11" t="s">
        <v>80</v>
      </c>
      <c r="AW161" s="11" t="s">
        <v>34</v>
      </c>
      <c r="AX161" s="11" t="s">
        <v>72</v>
      </c>
      <c r="AY161" s="228" t="s">
        <v>163</v>
      </c>
    </row>
    <row r="162" s="10" customFormat="1">
      <c r="B162" s="208"/>
      <c r="C162" s="209"/>
      <c r="D162" s="204" t="s">
        <v>169</v>
      </c>
      <c r="E162" s="210" t="s">
        <v>1</v>
      </c>
      <c r="F162" s="211" t="s">
        <v>191</v>
      </c>
      <c r="G162" s="209"/>
      <c r="H162" s="212">
        <v>5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169</v>
      </c>
      <c r="AU162" s="218" t="s">
        <v>72</v>
      </c>
      <c r="AV162" s="10" t="s">
        <v>82</v>
      </c>
      <c r="AW162" s="10" t="s">
        <v>34</v>
      </c>
      <c r="AX162" s="10" t="s">
        <v>80</v>
      </c>
      <c r="AY162" s="218" t="s">
        <v>163</v>
      </c>
    </row>
    <row r="163" s="1" customFormat="1" ht="22.5" customHeight="1">
      <c r="B163" s="36"/>
      <c r="C163" s="192" t="s">
        <v>285</v>
      </c>
      <c r="D163" s="192" t="s">
        <v>157</v>
      </c>
      <c r="E163" s="193" t="s">
        <v>861</v>
      </c>
      <c r="F163" s="194" t="s">
        <v>862</v>
      </c>
      <c r="G163" s="195" t="s">
        <v>173</v>
      </c>
      <c r="H163" s="196">
        <v>145</v>
      </c>
      <c r="I163" s="197"/>
      <c r="J163" s="198">
        <f>ROUND(I163*H163,2)</f>
        <v>0</v>
      </c>
      <c r="K163" s="194" t="s">
        <v>161</v>
      </c>
      <c r="L163" s="41"/>
      <c r="M163" s="199" t="s">
        <v>1</v>
      </c>
      <c r="N163" s="200" t="s">
        <v>43</v>
      </c>
      <c r="O163" s="77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5" t="s">
        <v>378</v>
      </c>
      <c r="AT163" s="15" t="s">
        <v>157</v>
      </c>
      <c r="AU163" s="15" t="s">
        <v>72</v>
      </c>
      <c r="AY163" s="15" t="s">
        <v>163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5" t="s">
        <v>80</v>
      </c>
      <c r="BK163" s="203">
        <f>ROUND(I163*H163,2)</f>
        <v>0</v>
      </c>
      <c r="BL163" s="15" t="s">
        <v>378</v>
      </c>
      <c r="BM163" s="15" t="s">
        <v>907</v>
      </c>
    </row>
    <row r="164" s="1" customFormat="1">
      <c r="B164" s="36"/>
      <c r="C164" s="37"/>
      <c r="D164" s="204" t="s">
        <v>165</v>
      </c>
      <c r="E164" s="37"/>
      <c r="F164" s="205" t="s">
        <v>864</v>
      </c>
      <c r="G164" s="37"/>
      <c r="H164" s="37"/>
      <c r="I164" s="141"/>
      <c r="J164" s="37"/>
      <c r="K164" s="37"/>
      <c r="L164" s="41"/>
      <c r="M164" s="206"/>
      <c r="N164" s="77"/>
      <c r="O164" s="77"/>
      <c r="P164" s="77"/>
      <c r="Q164" s="77"/>
      <c r="R164" s="77"/>
      <c r="S164" s="77"/>
      <c r="T164" s="78"/>
      <c r="AT164" s="15" t="s">
        <v>165</v>
      </c>
      <c r="AU164" s="15" t="s">
        <v>72</v>
      </c>
    </row>
    <row r="165" s="10" customFormat="1">
      <c r="B165" s="208"/>
      <c r="C165" s="209"/>
      <c r="D165" s="204" t="s">
        <v>169</v>
      </c>
      <c r="E165" s="210" t="s">
        <v>1</v>
      </c>
      <c r="F165" s="211" t="s">
        <v>908</v>
      </c>
      <c r="G165" s="209"/>
      <c r="H165" s="212">
        <v>145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169</v>
      </c>
      <c r="AU165" s="218" t="s">
        <v>72</v>
      </c>
      <c r="AV165" s="10" t="s">
        <v>82</v>
      </c>
      <c r="AW165" s="10" t="s">
        <v>34</v>
      </c>
      <c r="AX165" s="10" t="s">
        <v>80</v>
      </c>
      <c r="AY165" s="218" t="s">
        <v>163</v>
      </c>
    </row>
    <row r="166" s="1" customFormat="1" ht="22.5" customHeight="1">
      <c r="B166" s="36"/>
      <c r="C166" s="192" t="s">
        <v>291</v>
      </c>
      <c r="D166" s="192" t="s">
        <v>157</v>
      </c>
      <c r="E166" s="193" t="s">
        <v>866</v>
      </c>
      <c r="F166" s="194" t="s">
        <v>867</v>
      </c>
      <c r="G166" s="195" t="s">
        <v>277</v>
      </c>
      <c r="H166" s="196">
        <v>38.25</v>
      </c>
      <c r="I166" s="197"/>
      <c r="J166" s="198">
        <f>ROUND(I166*H166,2)</f>
        <v>0</v>
      </c>
      <c r="K166" s="194" t="s">
        <v>161</v>
      </c>
      <c r="L166" s="41"/>
      <c r="M166" s="199" t="s">
        <v>1</v>
      </c>
      <c r="N166" s="200" t="s">
        <v>43</v>
      </c>
      <c r="O166" s="77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5" t="s">
        <v>378</v>
      </c>
      <c r="AT166" s="15" t="s">
        <v>157</v>
      </c>
      <c r="AU166" s="15" t="s">
        <v>72</v>
      </c>
      <c r="AY166" s="15" t="s">
        <v>163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5" t="s">
        <v>80</v>
      </c>
      <c r="BK166" s="203">
        <f>ROUND(I166*H166,2)</f>
        <v>0</v>
      </c>
      <c r="BL166" s="15" t="s">
        <v>378</v>
      </c>
      <c r="BM166" s="15" t="s">
        <v>909</v>
      </c>
    </row>
    <row r="167" s="1" customFormat="1">
      <c r="B167" s="36"/>
      <c r="C167" s="37"/>
      <c r="D167" s="204" t="s">
        <v>165</v>
      </c>
      <c r="E167" s="37"/>
      <c r="F167" s="205" t="s">
        <v>869</v>
      </c>
      <c r="G167" s="37"/>
      <c r="H167" s="37"/>
      <c r="I167" s="141"/>
      <c r="J167" s="37"/>
      <c r="K167" s="37"/>
      <c r="L167" s="41"/>
      <c r="M167" s="206"/>
      <c r="N167" s="77"/>
      <c r="O167" s="77"/>
      <c r="P167" s="77"/>
      <c r="Q167" s="77"/>
      <c r="R167" s="77"/>
      <c r="S167" s="77"/>
      <c r="T167" s="78"/>
      <c r="AT167" s="15" t="s">
        <v>165</v>
      </c>
      <c r="AU167" s="15" t="s">
        <v>72</v>
      </c>
    </row>
    <row r="168" s="10" customFormat="1">
      <c r="B168" s="208"/>
      <c r="C168" s="209"/>
      <c r="D168" s="204" t="s">
        <v>169</v>
      </c>
      <c r="E168" s="210" t="s">
        <v>1</v>
      </c>
      <c r="F168" s="211" t="s">
        <v>910</v>
      </c>
      <c r="G168" s="209"/>
      <c r="H168" s="212">
        <v>38.25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169</v>
      </c>
      <c r="AU168" s="218" t="s">
        <v>72</v>
      </c>
      <c r="AV168" s="10" t="s">
        <v>82</v>
      </c>
      <c r="AW168" s="10" t="s">
        <v>34</v>
      </c>
      <c r="AX168" s="10" t="s">
        <v>80</v>
      </c>
      <c r="AY168" s="218" t="s">
        <v>163</v>
      </c>
    </row>
    <row r="169" s="1" customFormat="1" ht="22.5" customHeight="1">
      <c r="B169" s="36"/>
      <c r="C169" s="192" t="s">
        <v>298</v>
      </c>
      <c r="D169" s="192" t="s">
        <v>157</v>
      </c>
      <c r="E169" s="193" t="s">
        <v>870</v>
      </c>
      <c r="F169" s="194" t="s">
        <v>871</v>
      </c>
      <c r="G169" s="195" t="s">
        <v>256</v>
      </c>
      <c r="H169" s="196">
        <v>0.35999999999999999</v>
      </c>
      <c r="I169" s="197"/>
      <c r="J169" s="198">
        <f>ROUND(I169*H169,2)</f>
        <v>0</v>
      </c>
      <c r="K169" s="194" t="s">
        <v>1</v>
      </c>
      <c r="L169" s="41"/>
      <c r="M169" s="199" t="s">
        <v>1</v>
      </c>
      <c r="N169" s="200" t="s">
        <v>43</v>
      </c>
      <c r="O169" s="77"/>
      <c r="P169" s="201">
        <f>O169*H169</f>
        <v>0</v>
      </c>
      <c r="Q169" s="201">
        <v>2.645</v>
      </c>
      <c r="R169" s="201">
        <f>Q169*H169</f>
        <v>0.95219999999999994</v>
      </c>
      <c r="S169" s="201">
        <v>0</v>
      </c>
      <c r="T169" s="202">
        <f>S169*H169</f>
        <v>0</v>
      </c>
      <c r="AR169" s="15" t="s">
        <v>162</v>
      </c>
      <c r="AT169" s="15" t="s">
        <v>157</v>
      </c>
      <c r="AU169" s="15" t="s">
        <v>72</v>
      </c>
      <c r="AY169" s="15" t="s">
        <v>163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5" t="s">
        <v>80</v>
      </c>
      <c r="BK169" s="203">
        <f>ROUND(I169*H169,2)</f>
        <v>0</v>
      </c>
      <c r="BL169" s="15" t="s">
        <v>162</v>
      </c>
      <c r="BM169" s="15" t="s">
        <v>911</v>
      </c>
    </row>
    <row r="170" s="1" customFormat="1">
      <c r="B170" s="36"/>
      <c r="C170" s="37"/>
      <c r="D170" s="204" t="s">
        <v>165</v>
      </c>
      <c r="E170" s="37"/>
      <c r="F170" s="205" t="s">
        <v>871</v>
      </c>
      <c r="G170" s="37"/>
      <c r="H170" s="37"/>
      <c r="I170" s="141"/>
      <c r="J170" s="37"/>
      <c r="K170" s="37"/>
      <c r="L170" s="41"/>
      <c r="M170" s="206"/>
      <c r="N170" s="77"/>
      <c r="O170" s="77"/>
      <c r="P170" s="77"/>
      <c r="Q170" s="77"/>
      <c r="R170" s="77"/>
      <c r="S170" s="77"/>
      <c r="T170" s="78"/>
      <c r="AT170" s="15" t="s">
        <v>165</v>
      </c>
      <c r="AU170" s="15" t="s">
        <v>72</v>
      </c>
    </row>
    <row r="171" s="10" customFormat="1">
      <c r="B171" s="208"/>
      <c r="C171" s="209"/>
      <c r="D171" s="204" t="s">
        <v>169</v>
      </c>
      <c r="E171" s="210" t="s">
        <v>1</v>
      </c>
      <c r="F171" s="211" t="s">
        <v>912</v>
      </c>
      <c r="G171" s="209"/>
      <c r="H171" s="212">
        <v>0.35999999999999999</v>
      </c>
      <c r="I171" s="213"/>
      <c r="J171" s="209"/>
      <c r="K171" s="209"/>
      <c r="L171" s="214"/>
      <c r="M171" s="264"/>
      <c r="N171" s="265"/>
      <c r="O171" s="265"/>
      <c r="P171" s="265"/>
      <c r="Q171" s="265"/>
      <c r="R171" s="265"/>
      <c r="S171" s="265"/>
      <c r="T171" s="266"/>
      <c r="AT171" s="218" t="s">
        <v>169</v>
      </c>
      <c r="AU171" s="218" t="s">
        <v>72</v>
      </c>
      <c r="AV171" s="10" t="s">
        <v>82</v>
      </c>
      <c r="AW171" s="10" t="s">
        <v>34</v>
      </c>
      <c r="AX171" s="10" t="s">
        <v>80</v>
      </c>
      <c r="AY171" s="218" t="s">
        <v>163</v>
      </c>
    </row>
    <row r="172" s="1" customFormat="1" ht="6.96" customHeight="1">
      <c r="B172" s="55"/>
      <c r="C172" s="56"/>
      <c r="D172" s="56"/>
      <c r="E172" s="56"/>
      <c r="F172" s="56"/>
      <c r="G172" s="56"/>
      <c r="H172" s="56"/>
      <c r="I172" s="165"/>
      <c r="J172" s="56"/>
      <c r="K172" s="56"/>
      <c r="L172" s="41"/>
    </row>
  </sheetData>
  <sheetProtection sheet="1" autoFilter="0" formatColumns="0" formatRows="0" objects="1" scenarios="1" spinCount="100000" saltValue="jtscdrHlV/81b3e6X6kQ6BzdzzAQuYIvNIptG1/gCzrRaMCYeWvprYveH+tsGVRqzv94dQ6X4nkD+xOW9jKd/A==" hashValue="QrbiHQAh4sVro4LGg1rvm+K4B/S84oAi5Ak/El2KaApaZIp8oEcQFCKGARTH052hEaiLwFkTG2hIhLurlYrG6A==" algorithmName="SHA-512" password="CC35"/>
  <autoFilter ref="C84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125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880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913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ROUND((SUM(BE85:BE110)),  2)</f>
        <v>0</v>
      </c>
      <c r="I35" s="154">
        <v>0.20999999999999999</v>
      </c>
      <c r="J35" s="153">
        <f>ROUND(((SUM(BE85:BE110))*I35),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ROUND((SUM(BF85:BF110)),  2)</f>
        <v>0</v>
      </c>
      <c r="I36" s="154">
        <v>0.14999999999999999</v>
      </c>
      <c r="J36" s="153">
        <f>ROUND(((SUM(BF85:BF110))*I36),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ROUND((SUM(BG85:BG110)),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ROUND((SUM(BH85:BH110)),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ROUND((SUM(BI85:BI110)),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880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06.2 - SO 06.2 - Úprava GPK na 2.TK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880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>06.2 - SO 06.2 - Úprava GPK na 2.TK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SUM(P86:P110)</f>
        <v>0</v>
      </c>
      <c r="Q85" s="90"/>
      <c r="R85" s="189">
        <f>SUM(R86:R110)</f>
        <v>214.5</v>
      </c>
      <c r="S85" s="90"/>
      <c r="T85" s="190">
        <f>SUM(T86:T110)</f>
        <v>0</v>
      </c>
      <c r="AT85" s="15" t="s">
        <v>71</v>
      </c>
      <c r="AU85" s="15" t="s">
        <v>142</v>
      </c>
      <c r="BK85" s="191">
        <f>SUM(BK86:BK110)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549</v>
      </c>
      <c r="F86" s="194" t="s">
        <v>550</v>
      </c>
      <c r="G86" s="195" t="s">
        <v>294</v>
      </c>
      <c r="H86" s="196">
        <v>1.25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914</v>
      </c>
    </row>
    <row r="87" s="1" customFormat="1">
      <c r="B87" s="36"/>
      <c r="C87" s="37"/>
      <c r="D87" s="204" t="s">
        <v>165</v>
      </c>
      <c r="E87" s="37"/>
      <c r="F87" s="205" t="s">
        <v>552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668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915</v>
      </c>
      <c r="G89" s="209"/>
      <c r="H89" s="212">
        <v>1.25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82</v>
      </c>
      <c r="D90" s="192" t="s">
        <v>157</v>
      </c>
      <c r="E90" s="193" t="s">
        <v>670</v>
      </c>
      <c r="F90" s="194" t="s">
        <v>671</v>
      </c>
      <c r="G90" s="195" t="s">
        <v>294</v>
      </c>
      <c r="H90" s="196">
        <v>1.25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378</v>
      </c>
      <c r="AT90" s="15" t="s">
        <v>157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378</v>
      </c>
      <c r="BM90" s="15" t="s">
        <v>916</v>
      </c>
    </row>
    <row r="91" s="1" customFormat="1">
      <c r="B91" s="36"/>
      <c r="C91" s="37"/>
      <c r="D91" s="204" t="s">
        <v>165</v>
      </c>
      <c r="E91" s="37"/>
      <c r="F91" s="205" t="s">
        <v>673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" customFormat="1">
      <c r="B92" s="36"/>
      <c r="C92" s="37"/>
      <c r="D92" s="204" t="s">
        <v>167</v>
      </c>
      <c r="E92" s="37"/>
      <c r="F92" s="207" t="s">
        <v>674</v>
      </c>
      <c r="G92" s="37"/>
      <c r="H92" s="37"/>
      <c r="I92" s="141"/>
      <c r="J92" s="37"/>
      <c r="K92" s="37"/>
      <c r="L92" s="41"/>
      <c r="M92" s="206"/>
      <c r="N92" s="77"/>
      <c r="O92" s="77"/>
      <c r="P92" s="77"/>
      <c r="Q92" s="77"/>
      <c r="R92" s="77"/>
      <c r="S92" s="77"/>
      <c r="T92" s="78"/>
      <c r="AT92" s="15" t="s">
        <v>167</v>
      </c>
      <c r="AU92" s="15" t="s">
        <v>72</v>
      </c>
    </row>
    <row r="93" s="10" customFormat="1">
      <c r="B93" s="208"/>
      <c r="C93" s="209"/>
      <c r="D93" s="204" t="s">
        <v>169</v>
      </c>
      <c r="E93" s="210" t="s">
        <v>1</v>
      </c>
      <c r="F93" s="211" t="s">
        <v>915</v>
      </c>
      <c r="G93" s="209"/>
      <c r="H93" s="212">
        <v>1.25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169</v>
      </c>
      <c r="AU93" s="218" t="s">
        <v>72</v>
      </c>
      <c r="AV93" s="10" t="s">
        <v>82</v>
      </c>
      <c r="AW93" s="10" t="s">
        <v>34</v>
      </c>
      <c r="AX93" s="10" t="s">
        <v>80</v>
      </c>
      <c r="AY93" s="218" t="s">
        <v>163</v>
      </c>
    </row>
    <row r="94" s="1" customFormat="1" ht="22.5" customHeight="1">
      <c r="B94" s="36"/>
      <c r="C94" s="192" t="s">
        <v>177</v>
      </c>
      <c r="D94" s="192" t="s">
        <v>157</v>
      </c>
      <c r="E94" s="193" t="s">
        <v>261</v>
      </c>
      <c r="F94" s="194" t="s">
        <v>262</v>
      </c>
      <c r="G94" s="195" t="s">
        <v>256</v>
      </c>
      <c r="H94" s="196">
        <v>165</v>
      </c>
      <c r="I94" s="197"/>
      <c r="J94" s="198">
        <f>ROUND(I94*H94,2)</f>
        <v>0</v>
      </c>
      <c r="K94" s="194" t="s">
        <v>161</v>
      </c>
      <c r="L94" s="41"/>
      <c r="M94" s="199" t="s">
        <v>1</v>
      </c>
      <c r="N94" s="200" t="s">
        <v>43</v>
      </c>
      <c r="O94" s="77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5" t="s">
        <v>162</v>
      </c>
      <c r="AT94" s="15" t="s">
        <v>157</v>
      </c>
      <c r="AU94" s="15" t="s">
        <v>72</v>
      </c>
      <c r="AY94" s="15" t="s">
        <v>163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5" t="s">
        <v>80</v>
      </c>
      <c r="BK94" s="203">
        <f>ROUND(I94*H94,2)</f>
        <v>0</v>
      </c>
      <c r="BL94" s="15" t="s">
        <v>162</v>
      </c>
      <c r="BM94" s="15" t="s">
        <v>917</v>
      </c>
    </row>
    <row r="95" s="1" customFormat="1">
      <c r="B95" s="36"/>
      <c r="C95" s="37"/>
      <c r="D95" s="204" t="s">
        <v>165</v>
      </c>
      <c r="E95" s="37"/>
      <c r="F95" s="205" t="s">
        <v>676</v>
      </c>
      <c r="G95" s="37"/>
      <c r="H95" s="37"/>
      <c r="I95" s="141"/>
      <c r="J95" s="37"/>
      <c r="K95" s="37"/>
      <c r="L95" s="41"/>
      <c r="M95" s="206"/>
      <c r="N95" s="77"/>
      <c r="O95" s="77"/>
      <c r="P95" s="77"/>
      <c r="Q95" s="77"/>
      <c r="R95" s="77"/>
      <c r="S95" s="77"/>
      <c r="T95" s="78"/>
      <c r="AT95" s="15" t="s">
        <v>165</v>
      </c>
      <c r="AU95" s="15" t="s">
        <v>72</v>
      </c>
    </row>
    <row r="96" s="10" customFormat="1">
      <c r="B96" s="208"/>
      <c r="C96" s="209"/>
      <c r="D96" s="204" t="s">
        <v>169</v>
      </c>
      <c r="E96" s="210" t="s">
        <v>1</v>
      </c>
      <c r="F96" s="211" t="s">
        <v>918</v>
      </c>
      <c r="G96" s="209"/>
      <c r="H96" s="212">
        <v>165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169</v>
      </c>
      <c r="AU96" s="218" t="s">
        <v>72</v>
      </c>
      <c r="AV96" s="10" t="s">
        <v>82</v>
      </c>
      <c r="AW96" s="10" t="s">
        <v>34</v>
      </c>
      <c r="AX96" s="10" t="s">
        <v>80</v>
      </c>
      <c r="AY96" s="218" t="s">
        <v>163</v>
      </c>
    </row>
    <row r="97" s="1" customFormat="1" ht="22.5" customHeight="1">
      <c r="B97" s="36"/>
      <c r="C97" s="229" t="s">
        <v>162</v>
      </c>
      <c r="D97" s="229" t="s">
        <v>178</v>
      </c>
      <c r="E97" s="230" t="s">
        <v>269</v>
      </c>
      <c r="F97" s="231" t="s">
        <v>270</v>
      </c>
      <c r="G97" s="232" t="s">
        <v>271</v>
      </c>
      <c r="H97" s="233">
        <v>214.5</v>
      </c>
      <c r="I97" s="234"/>
      <c r="J97" s="235">
        <f>ROUND(I97*H97,2)</f>
        <v>0</v>
      </c>
      <c r="K97" s="231" t="s">
        <v>161</v>
      </c>
      <c r="L97" s="236"/>
      <c r="M97" s="237" t="s">
        <v>1</v>
      </c>
      <c r="N97" s="238" t="s">
        <v>43</v>
      </c>
      <c r="O97" s="77"/>
      <c r="P97" s="201">
        <f>O97*H97</f>
        <v>0</v>
      </c>
      <c r="Q97" s="201">
        <v>1</v>
      </c>
      <c r="R97" s="201">
        <f>Q97*H97</f>
        <v>214.5</v>
      </c>
      <c r="S97" s="201">
        <v>0</v>
      </c>
      <c r="T97" s="202">
        <f>S97*H97</f>
        <v>0</v>
      </c>
      <c r="AR97" s="15" t="s">
        <v>378</v>
      </c>
      <c r="AT97" s="15" t="s">
        <v>178</v>
      </c>
      <c r="AU97" s="15" t="s">
        <v>72</v>
      </c>
      <c r="AY97" s="15" t="s">
        <v>163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5" t="s">
        <v>80</v>
      </c>
      <c r="BK97" s="203">
        <f>ROUND(I97*H97,2)</f>
        <v>0</v>
      </c>
      <c r="BL97" s="15" t="s">
        <v>378</v>
      </c>
      <c r="BM97" s="15" t="s">
        <v>919</v>
      </c>
    </row>
    <row r="98" s="1" customFormat="1">
      <c r="B98" s="36"/>
      <c r="C98" s="37"/>
      <c r="D98" s="204" t="s">
        <v>165</v>
      </c>
      <c r="E98" s="37"/>
      <c r="F98" s="205" t="s">
        <v>270</v>
      </c>
      <c r="G98" s="37"/>
      <c r="H98" s="37"/>
      <c r="I98" s="141"/>
      <c r="J98" s="37"/>
      <c r="K98" s="37"/>
      <c r="L98" s="41"/>
      <c r="M98" s="206"/>
      <c r="N98" s="77"/>
      <c r="O98" s="77"/>
      <c r="P98" s="77"/>
      <c r="Q98" s="77"/>
      <c r="R98" s="77"/>
      <c r="S98" s="77"/>
      <c r="T98" s="78"/>
      <c r="AT98" s="15" t="s">
        <v>165</v>
      </c>
      <c r="AU98" s="15" t="s">
        <v>72</v>
      </c>
    </row>
    <row r="99" s="10" customFormat="1">
      <c r="B99" s="208"/>
      <c r="C99" s="209"/>
      <c r="D99" s="204" t="s">
        <v>169</v>
      </c>
      <c r="E99" s="210" t="s">
        <v>1</v>
      </c>
      <c r="F99" s="211" t="s">
        <v>920</v>
      </c>
      <c r="G99" s="209"/>
      <c r="H99" s="212">
        <v>214.5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169</v>
      </c>
      <c r="AU99" s="218" t="s">
        <v>72</v>
      </c>
      <c r="AV99" s="10" t="s">
        <v>82</v>
      </c>
      <c r="AW99" s="10" t="s">
        <v>34</v>
      </c>
      <c r="AX99" s="10" t="s">
        <v>80</v>
      </c>
      <c r="AY99" s="218" t="s">
        <v>163</v>
      </c>
    </row>
    <row r="100" s="1" customFormat="1" ht="22.5" customHeight="1">
      <c r="B100" s="36"/>
      <c r="C100" s="192" t="s">
        <v>191</v>
      </c>
      <c r="D100" s="192" t="s">
        <v>157</v>
      </c>
      <c r="E100" s="193" t="s">
        <v>680</v>
      </c>
      <c r="F100" s="194" t="s">
        <v>681</v>
      </c>
      <c r="G100" s="195" t="s">
        <v>271</v>
      </c>
      <c r="H100" s="196">
        <v>214.5</v>
      </c>
      <c r="I100" s="197"/>
      <c r="J100" s="198">
        <f>ROUND(I100*H100,2)</f>
        <v>0</v>
      </c>
      <c r="K100" s="194" t="s">
        <v>161</v>
      </c>
      <c r="L100" s="41"/>
      <c r="M100" s="199" t="s">
        <v>1</v>
      </c>
      <c r="N100" s="200" t="s">
        <v>43</v>
      </c>
      <c r="O100" s="77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5" t="s">
        <v>162</v>
      </c>
      <c r="AT100" s="15" t="s">
        <v>157</v>
      </c>
      <c r="AU100" s="15" t="s">
        <v>72</v>
      </c>
      <c r="AY100" s="15" t="s">
        <v>163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5" t="s">
        <v>80</v>
      </c>
      <c r="BK100" s="203">
        <f>ROUND(I100*H100,2)</f>
        <v>0</v>
      </c>
      <c r="BL100" s="15" t="s">
        <v>162</v>
      </c>
      <c r="BM100" s="15" t="s">
        <v>921</v>
      </c>
    </row>
    <row r="101" s="1" customFormat="1">
      <c r="B101" s="36"/>
      <c r="C101" s="37"/>
      <c r="D101" s="204" t="s">
        <v>165</v>
      </c>
      <c r="E101" s="37"/>
      <c r="F101" s="205" t="s">
        <v>683</v>
      </c>
      <c r="G101" s="37"/>
      <c r="H101" s="37"/>
      <c r="I101" s="141"/>
      <c r="J101" s="37"/>
      <c r="K101" s="37"/>
      <c r="L101" s="41"/>
      <c r="M101" s="206"/>
      <c r="N101" s="77"/>
      <c r="O101" s="77"/>
      <c r="P101" s="77"/>
      <c r="Q101" s="77"/>
      <c r="R101" s="77"/>
      <c r="S101" s="77"/>
      <c r="T101" s="78"/>
      <c r="AT101" s="15" t="s">
        <v>165</v>
      </c>
      <c r="AU101" s="15" t="s">
        <v>72</v>
      </c>
    </row>
    <row r="102" s="10" customFormat="1">
      <c r="B102" s="208"/>
      <c r="C102" s="209"/>
      <c r="D102" s="204" t="s">
        <v>169</v>
      </c>
      <c r="E102" s="210" t="s">
        <v>1</v>
      </c>
      <c r="F102" s="211" t="s">
        <v>922</v>
      </c>
      <c r="G102" s="209"/>
      <c r="H102" s="212">
        <v>214.5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169</v>
      </c>
      <c r="AU102" s="218" t="s">
        <v>72</v>
      </c>
      <c r="AV102" s="10" t="s">
        <v>82</v>
      </c>
      <c r="AW102" s="10" t="s">
        <v>34</v>
      </c>
      <c r="AX102" s="10" t="s">
        <v>80</v>
      </c>
      <c r="AY102" s="218" t="s">
        <v>163</v>
      </c>
    </row>
    <row r="103" s="1" customFormat="1" ht="22.5" customHeight="1">
      <c r="B103" s="36"/>
      <c r="C103" s="192" t="s">
        <v>189</v>
      </c>
      <c r="D103" s="192" t="s">
        <v>157</v>
      </c>
      <c r="E103" s="193" t="s">
        <v>684</v>
      </c>
      <c r="F103" s="194" t="s">
        <v>685</v>
      </c>
      <c r="G103" s="195" t="s">
        <v>173</v>
      </c>
      <c r="H103" s="196">
        <v>1</v>
      </c>
      <c r="I103" s="197"/>
      <c r="J103" s="198">
        <f>ROUND(I103*H103,2)</f>
        <v>0</v>
      </c>
      <c r="K103" s="194" t="s">
        <v>161</v>
      </c>
      <c r="L103" s="41"/>
      <c r="M103" s="199" t="s">
        <v>1</v>
      </c>
      <c r="N103" s="200" t="s">
        <v>43</v>
      </c>
      <c r="O103" s="77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5" t="s">
        <v>162</v>
      </c>
      <c r="AT103" s="15" t="s">
        <v>157</v>
      </c>
      <c r="AU103" s="15" t="s">
        <v>72</v>
      </c>
      <c r="AY103" s="15" t="s">
        <v>163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5" t="s">
        <v>80</v>
      </c>
      <c r="BK103" s="203">
        <f>ROUND(I103*H103,2)</f>
        <v>0</v>
      </c>
      <c r="BL103" s="15" t="s">
        <v>162</v>
      </c>
      <c r="BM103" s="15" t="s">
        <v>923</v>
      </c>
    </row>
    <row r="104" s="1" customFormat="1">
      <c r="B104" s="36"/>
      <c r="C104" s="37"/>
      <c r="D104" s="204" t="s">
        <v>165</v>
      </c>
      <c r="E104" s="37"/>
      <c r="F104" s="205" t="s">
        <v>685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165</v>
      </c>
      <c r="AU104" s="15" t="s">
        <v>72</v>
      </c>
    </row>
    <row r="105" s="11" customFormat="1">
      <c r="B105" s="219"/>
      <c r="C105" s="220"/>
      <c r="D105" s="204" t="s">
        <v>169</v>
      </c>
      <c r="E105" s="221" t="s">
        <v>1</v>
      </c>
      <c r="F105" s="222" t="s">
        <v>924</v>
      </c>
      <c r="G105" s="220"/>
      <c r="H105" s="221" t="s">
        <v>1</v>
      </c>
      <c r="I105" s="223"/>
      <c r="J105" s="220"/>
      <c r="K105" s="220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169</v>
      </c>
      <c r="AU105" s="228" t="s">
        <v>72</v>
      </c>
      <c r="AV105" s="11" t="s">
        <v>80</v>
      </c>
      <c r="AW105" s="11" t="s">
        <v>34</v>
      </c>
      <c r="AX105" s="11" t="s">
        <v>72</v>
      </c>
      <c r="AY105" s="228" t="s">
        <v>163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80</v>
      </c>
      <c r="G106" s="209"/>
      <c r="H106" s="212">
        <v>1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80</v>
      </c>
      <c r="AY106" s="218" t="s">
        <v>163</v>
      </c>
    </row>
    <row r="107" s="1" customFormat="1" ht="22.5" customHeight="1">
      <c r="B107" s="36"/>
      <c r="C107" s="192" t="s">
        <v>201</v>
      </c>
      <c r="D107" s="192" t="s">
        <v>157</v>
      </c>
      <c r="E107" s="193" t="s">
        <v>688</v>
      </c>
      <c r="F107" s="194" t="s">
        <v>689</v>
      </c>
      <c r="G107" s="195" t="s">
        <v>173</v>
      </c>
      <c r="H107" s="196">
        <v>1</v>
      </c>
      <c r="I107" s="197"/>
      <c r="J107" s="198">
        <f>ROUND(I107*H107,2)</f>
        <v>0</v>
      </c>
      <c r="K107" s="194" t="s">
        <v>161</v>
      </c>
      <c r="L107" s="41"/>
      <c r="M107" s="199" t="s">
        <v>1</v>
      </c>
      <c r="N107" s="200" t="s">
        <v>43</v>
      </c>
      <c r="O107" s="77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5" t="s">
        <v>162</v>
      </c>
      <c r="AT107" s="15" t="s">
        <v>157</v>
      </c>
      <c r="AU107" s="15" t="s">
        <v>72</v>
      </c>
      <c r="AY107" s="15" t="s">
        <v>163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5" t="s">
        <v>80</v>
      </c>
      <c r="BK107" s="203">
        <f>ROUND(I107*H107,2)</f>
        <v>0</v>
      </c>
      <c r="BL107" s="15" t="s">
        <v>162</v>
      </c>
      <c r="BM107" s="15" t="s">
        <v>925</v>
      </c>
    </row>
    <row r="108" s="1" customFormat="1">
      <c r="B108" s="36"/>
      <c r="C108" s="37"/>
      <c r="D108" s="204" t="s">
        <v>165</v>
      </c>
      <c r="E108" s="37"/>
      <c r="F108" s="205" t="s">
        <v>691</v>
      </c>
      <c r="G108" s="37"/>
      <c r="H108" s="37"/>
      <c r="I108" s="141"/>
      <c r="J108" s="37"/>
      <c r="K108" s="37"/>
      <c r="L108" s="41"/>
      <c r="M108" s="206"/>
      <c r="N108" s="77"/>
      <c r="O108" s="77"/>
      <c r="P108" s="77"/>
      <c r="Q108" s="77"/>
      <c r="R108" s="77"/>
      <c r="S108" s="77"/>
      <c r="T108" s="78"/>
      <c r="AT108" s="15" t="s">
        <v>165</v>
      </c>
      <c r="AU108" s="15" t="s">
        <v>72</v>
      </c>
    </row>
    <row r="109" s="11" customFormat="1">
      <c r="B109" s="219"/>
      <c r="C109" s="220"/>
      <c r="D109" s="204" t="s">
        <v>169</v>
      </c>
      <c r="E109" s="221" t="s">
        <v>1</v>
      </c>
      <c r="F109" s="222" t="s">
        <v>924</v>
      </c>
      <c r="G109" s="220"/>
      <c r="H109" s="221" t="s">
        <v>1</v>
      </c>
      <c r="I109" s="223"/>
      <c r="J109" s="220"/>
      <c r="K109" s="220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169</v>
      </c>
      <c r="AU109" s="228" t="s">
        <v>72</v>
      </c>
      <c r="AV109" s="11" t="s">
        <v>80</v>
      </c>
      <c r="AW109" s="11" t="s">
        <v>34</v>
      </c>
      <c r="AX109" s="11" t="s">
        <v>72</v>
      </c>
      <c r="AY109" s="228" t="s">
        <v>163</v>
      </c>
    </row>
    <row r="110" s="10" customFormat="1">
      <c r="B110" s="208"/>
      <c r="C110" s="209"/>
      <c r="D110" s="204" t="s">
        <v>169</v>
      </c>
      <c r="E110" s="210" t="s">
        <v>1</v>
      </c>
      <c r="F110" s="211" t="s">
        <v>80</v>
      </c>
      <c r="G110" s="209"/>
      <c r="H110" s="212">
        <v>1</v>
      </c>
      <c r="I110" s="213"/>
      <c r="J110" s="209"/>
      <c r="K110" s="209"/>
      <c r="L110" s="214"/>
      <c r="M110" s="264"/>
      <c r="N110" s="265"/>
      <c r="O110" s="265"/>
      <c r="P110" s="265"/>
      <c r="Q110" s="265"/>
      <c r="R110" s="265"/>
      <c r="S110" s="265"/>
      <c r="T110" s="266"/>
      <c r="AT110" s="218" t="s">
        <v>169</v>
      </c>
      <c r="AU110" s="218" t="s">
        <v>72</v>
      </c>
      <c r="AV110" s="10" t="s">
        <v>82</v>
      </c>
      <c r="AW110" s="10" t="s">
        <v>34</v>
      </c>
      <c r="AX110" s="10" t="s">
        <v>80</v>
      </c>
      <c r="AY110" s="218" t="s">
        <v>163</v>
      </c>
    </row>
    <row r="111" s="1" customFormat="1" ht="6.96" customHeight="1">
      <c r="B111" s="55"/>
      <c r="C111" s="56"/>
      <c r="D111" s="56"/>
      <c r="E111" s="56"/>
      <c r="F111" s="56"/>
      <c r="G111" s="56"/>
      <c r="H111" s="56"/>
      <c r="I111" s="165"/>
      <c r="J111" s="56"/>
      <c r="K111" s="56"/>
      <c r="L111" s="41"/>
    </row>
  </sheetData>
  <sheetProtection sheet="1" autoFilter="0" formatColumns="0" formatRows="0" objects="1" scenarios="1" spinCount="100000" saltValue="xA5Wx2FkJLNPEct1bHy8nQbzENCCkqtHXaTGnxVLzd62/pBC8BMVuVDaqwUZneWOIS1b4EhYlgPnCKwCbLFC7A==" hashValue="3NwA4h+TsJ8S+853kxkztuGrtj3tTtgpXEfoQJfEXyhJZ9RBC55oGft+4uG50lJ/IVPDrY2QvcmMIVk1nu4PtA==" algorithmName="SHA-512" password="CC35"/>
  <autoFilter ref="C84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128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s="1" customFormat="1" ht="12" customHeight="1">
      <c r="B8" s="41"/>
      <c r="D8" s="139" t="s">
        <v>136</v>
      </c>
      <c r="I8" s="141"/>
      <c r="L8" s="41"/>
    </row>
    <row r="9" s="1" customFormat="1" ht="36.96" customHeight="1">
      <c r="B9" s="41"/>
      <c r="E9" s="142" t="s">
        <v>926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18</v>
      </c>
      <c r="F11" s="15" t="s">
        <v>1</v>
      </c>
      <c r="I11" s="143" t="s">
        <v>19</v>
      </c>
      <c r="J11" s="15" t="s">
        <v>1</v>
      </c>
      <c r="L11" s="41"/>
    </row>
    <row r="12" s="1" customFormat="1" ht="12" customHeight="1">
      <c r="B12" s="41"/>
      <c r="D12" s="139" t="s">
        <v>20</v>
      </c>
      <c r="F12" s="15" t="s">
        <v>21</v>
      </c>
      <c r="I12" s="143" t="s">
        <v>22</v>
      </c>
      <c r="J12" s="144" t="str">
        <f>'Rekapitulace stavby'!AN8</f>
        <v>4. 2. 2019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24</v>
      </c>
      <c r="I14" s="143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43" t="s">
        <v>28</v>
      </c>
      <c r="J15" s="15" t="s">
        <v>29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30</v>
      </c>
      <c r="I17" s="143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32</v>
      </c>
      <c r="I20" s="143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43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35</v>
      </c>
      <c r="I23" s="143" t="s">
        <v>25</v>
      </c>
      <c r="J23" s="15" t="s">
        <v>1</v>
      </c>
      <c r="L23" s="41"/>
    </row>
    <row r="24" s="1" customFormat="1" ht="18" customHeight="1">
      <c r="B24" s="41"/>
      <c r="E24" s="15" t="s">
        <v>36</v>
      </c>
      <c r="I24" s="143" t="s">
        <v>28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37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38</v>
      </c>
      <c r="I30" s="141"/>
      <c r="J30" s="150">
        <f>ROUND(J79,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40</v>
      </c>
      <c r="I32" s="152" t="s">
        <v>39</v>
      </c>
      <c r="J32" s="151" t="s">
        <v>41</v>
      </c>
      <c r="L32" s="41"/>
    </row>
    <row r="33" s="1" customFormat="1" ht="14.4" customHeight="1">
      <c r="B33" s="41"/>
      <c r="D33" s="139" t="s">
        <v>42</v>
      </c>
      <c r="E33" s="139" t="s">
        <v>43</v>
      </c>
      <c r="F33" s="153">
        <f>ROUND((SUM(BE79:BE200)),  2)</f>
        <v>0</v>
      </c>
      <c r="I33" s="154">
        <v>0.20999999999999999</v>
      </c>
      <c r="J33" s="153">
        <f>ROUND(((SUM(BE79:BE200))*I33),  2)</f>
        <v>0</v>
      </c>
      <c r="L33" s="41"/>
    </row>
    <row r="34" s="1" customFormat="1" ht="14.4" customHeight="1">
      <c r="B34" s="41"/>
      <c r="E34" s="139" t="s">
        <v>44</v>
      </c>
      <c r="F34" s="153">
        <f>ROUND((SUM(BF79:BF200)),  2)</f>
        <v>0</v>
      </c>
      <c r="I34" s="154">
        <v>0.14999999999999999</v>
      </c>
      <c r="J34" s="153">
        <f>ROUND(((SUM(BF79:BF200))*I34),  2)</f>
        <v>0</v>
      </c>
      <c r="L34" s="41"/>
    </row>
    <row r="35" hidden="1" s="1" customFormat="1" ht="14.4" customHeight="1">
      <c r="B35" s="41"/>
      <c r="E35" s="139" t="s">
        <v>45</v>
      </c>
      <c r="F35" s="153">
        <f>ROUND((SUM(BG79:BG200)),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46</v>
      </c>
      <c r="F36" s="153">
        <f>ROUND((SUM(BH79:BH200)),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ROUND((SUM(BI79:BI200)),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138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Výměna kolejnic u ST Ústí n.L. v úseku Vraňany - Děčín hl.n. - státní hranice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136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07 - SO 07 - žst Lovosice SK č. 91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trať 090</v>
      </c>
      <c r="G52" s="37"/>
      <c r="H52" s="37"/>
      <c r="I52" s="143" t="s">
        <v>22</v>
      </c>
      <c r="J52" s="65" t="str">
        <f>IF(J12="","",J12)</f>
        <v>4. 2. 2019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43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43" t="s">
        <v>35</v>
      </c>
      <c r="J55" s="34" t="str">
        <f>E24</f>
        <v>Věra Trnková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139</v>
      </c>
      <c r="D57" s="171"/>
      <c r="E57" s="171"/>
      <c r="F57" s="171"/>
      <c r="G57" s="171"/>
      <c r="H57" s="171"/>
      <c r="I57" s="172"/>
      <c r="J57" s="173" t="s">
        <v>140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141</v>
      </c>
      <c r="D59" s="37"/>
      <c r="E59" s="37"/>
      <c r="F59" s="37"/>
      <c r="G59" s="37"/>
      <c r="H59" s="37"/>
      <c r="I59" s="141"/>
      <c r="J59" s="96">
        <f>J79</f>
        <v>0</v>
      </c>
      <c r="K59" s="37"/>
      <c r="L59" s="41"/>
      <c r="AU59" s="15" t="s">
        <v>142</v>
      </c>
    </row>
    <row r="60" s="1" customFormat="1" ht="21.84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165"/>
      <c r="J61" s="56"/>
      <c r="K61" s="56"/>
      <c r="L61" s="41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8"/>
      <c r="J65" s="58"/>
      <c r="K65" s="58"/>
      <c r="L65" s="41"/>
    </row>
    <row r="66" s="1" customFormat="1" ht="24.96" customHeight="1">
      <c r="B66" s="36"/>
      <c r="C66" s="21" t="s">
        <v>144</v>
      </c>
      <c r="D66" s="37"/>
      <c r="E66" s="37"/>
      <c r="F66" s="37"/>
      <c r="G66" s="37"/>
      <c r="H66" s="37"/>
      <c r="I66" s="141"/>
      <c r="J66" s="37"/>
      <c r="K66" s="37"/>
      <c r="L66" s="41"/>
    </row>
    <row r="67" s="1" customFormat="1" ht="6.96" customHeight="1">
      <c r="B67" s="36"/>
      <c r="C67" s="37"/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12" customHeight="1">
      <c r="B68" s="36"/>
      <c r="C68" s="30" t="s">
        <v>16</v>
      </c>
      <c r="D68" s="37"/>
      <c r="E68" s="37"/>
      <c r="F68" s="37"/>
      <c r="G68" s="37"/>
      <c r="H68" s="37"/>
      <c r="I68" s="141"/>
      <c r="J68" s="37"/>
      <c r="K68" s="37"/>
      <c r="L68" s="41"/>
    </row>
    <row r="69" s="1" customFormat="1" ht="16.5" customHeight="1">
      <c r="B69" s="36"/>
      <c r="C69" s="37"/>
      <c r="D69" s="37"/>
      <c r="E69" s="169" t="str">
        <f>E7</f>
        <v>Výměna kolejnic u ST Ústí n.L. v úseku Vraňany - Děčín hl.n. - státní hranice</v>
      </c>
      <c r="F69" s="30"/>
      <c r="G69" s="30"/>
      <c r="H69" s="30"/>
      <c r="I69" s="141"/>
      <c r="J69" s="37"/>
      <c r="K69" s="37"/>
      <c r="L69" s="41"/>
    </row>
    <row r="70" s="1" customFormat="1" ht="12" customHeight="1">
      <c r="B70" s="36"/>
      <c r="C70" s="30" t="s">
        <v>136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16.5" customHeight="1">
      <c r="B71" s="36"/>
      <c r="C71" s="37"/>
      <c r="D71" s="37"/>
      <c r="E71" s="62" t="str">
        <f>E9</f>
        <v>07 - SO 07 - žst Lovosice SK č. 91</v>
      </c>
      <c r="F71" s="37"/>
      <c r="G71" s="37"/>
      <c r="H71" s="37"/>
      <c r="I71" s="141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2" customHeight="1">
      <c r="B73" s="36"/>
      <c r="C73" s="30" t="s">
        <v>20</v>
      </c>
      <c r="D73" s="37"/>
      <c r="E73" s="37"/>
      <c r="F73" s="25" t="str">
        <f>F12</f>
        <v>trať 090</v>
      </c>
      <c r="G73" s="37"/>
      <c r="H73" s="37"/>
      <c r="I73" s="143" t="s">
        <v>22</v>
      </c>
      <c r="J73" s="65" t="str">
        <f>IF(J12="","",J12)</f>
        <v>4. 2. 2019</v>
      </c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3.65" customHeight="1">
      <c r="B75" s="36"/>
      <c r="C75" s="30" t="s">
        <v>24</v>
      </c>
      <c r="D75" s="37"/>
      <c r="E75" s="37"/>
      <c r="F75" s="25" t="str">
        <f>E15</f>
        <v>SŽDC s.o., OŘ Ústí n.L., ST Ústí n.L.</v>
      </c>
      <c r="G75" s="37"/>
      <c r="H75" s="37"/>
      <c r="I75" s="143" t="s">
        <v>32</v>
      </c>
      <c r="J75" s="34" t="str">
        <f>E21</f>
        <v xml:space="preserve"> </v>
      </c>
      <c r="K75" s="37"/>
      <c r="L75" s="41"/>
    </row>
    <row r="76" s="1" customFormat="1" ht="13.65" customHeight="1">
      <c r="B76" s="36"/>
      <c r="C76" s="30" t="s">
        <v>30</v>
      </c>
      <c r="D76" s="37"/>
      <c r="E76" s="37"/>
      <c r="F76" s="25" t="str">
        <f>IF(E18="","",E18)</f>
        <v>Vyplň údaj</v>
      </c>
      <c r="G76" s="37"/>
      <c r="H76" s="37"/>
      <c r="I76" s="143" t="s">
        <v>35</v>
      </c>
      <c r="J76" s="34" t="str">
        <f>E24</f>
        <v>Věra Trnková</v>
      </c>
      <c r="K76" s="37"/>
      <c r="L76" s="41"/>
    </row>
    <row r="77" s="1" customFormat="1" ht="10.32" customHeight="1">
      <c r="B77" s="36"/>
      <c r="C77" s="37"/>
      <c r="D77" s="37"/>
      <c r="E77" s="37"/>
      <c r="F77" s="37"/>
      <c r="G77" s="37"/>
      <c r="H77" s="37"/>
      <c r="I77" s="141"/>
      <c r="J77" s="37"/>
      <c r="K77" s="37"/>
      <c r="L77" s="41"/>
    </row>
    <row r="78" s="9" customFormat="1" ht="29.28" customHeight="1">
      <c r="B78" s="182"/>
      <c r="C78" s="183" t="s">
        <v>145</v>
      </c>
      <c r="D78" s="184" t="s">
        <v>57</v>
      </c>
      <c r="E78" s="184" t="s">
        <v>53</v>
      </c>
      <c r="F78" s="184" t="s">
        <v>54</v>
      </c>
      <c r="G78" s="184" t="s">
        <v>146</v>
      </c>
      <c r="H78" s="184" t="s">
        <v>147</v>
      </c>
      <c r="I78" s="185" t="s">
        <v>148</v>
      </c>
      <c r="J78" s="184" t="s">
        <v>140</v>
      </c>
      <c r="K78" s="186" t="s">
        <v>149</v>
      </c>
      <c r="L78" s="187"/>
      <c r="M78" s="86" t="s">
        <v>1</v>
      </c>
      <c r="N78" s="87" t="s">
        <v>42</v>
      </c>
      <c r="O78" s="87" t="s">
        <v>150</v>
      </c>
      <c r="P78" s="87" t="s">
        <v>151</v>
      </c>
      <c r="Q78" s="87" t="s">
        <v>152</v>
      </c>
      <c r="R78" s="87" t="s">
        <v>153</v>
      </c>
      <c r="S78" s="87" t="s">
        <v>154</v>
      </c>
      <c r="T78" s="88" t="s">
        <v>155</v>
      </c>
    </row>
    <row r="79" s="1" customFormat="1" ht="22.8" customHeight="1">
      <c r="B79" s="36"/>
      <c r="C79" s="93" t="s">
        <v>156</v>
      </c>
      <c r="D79" s="37"/>
      <c r="E79" s="37"/>
      <c r="F79" s="37"/>
      <c r="G79" s="37"/>
      <c r="H79" s="37"/>
      <c r="I79" s="141"/>
      <c r="J79" s="188">
        <f>BK79</f>
        <v>0</v>
      </c>
      <c r="K79" s="37"/>
      <c r="L79" s="41"/>
      <c r="M79" s="89"/>
      <c r="N79" s="90"/>
      <c r="O79" s="90"/>
      <c r="P79" s="189">
        <f>SUM(P80:P200)</f>
        <v>0</v>
      </c>
      <c r="Q79" s="90"/>
      <c r="R79" s="189">
        <f>SUM(R80:R200)</f>
        <v>223.98400000000001</v>
      </c>
      <c r="S79" s="90"/>
      <c r="T79" s="190">
        <f>SUM(T80:T200)</f>
        <v>0</v>
      </c>
      <c r="AT79" s="15" t="s">
        <v>71</v>
      </c>
      <c r="AU79" s="15" t="s">
        <v>142</v>
      </c>
      <c r="BK79" s="191">
        <f>SUM(BK80:BK200)</f>
        <v>0</v>
      </c>
    </row>
    <row r="80" s="1" customFormat="1" ht="22.5" customHeight="1">
      <c r="B80" s="36"/>
      <c r="C80" s="192" t="s">
        <v>80</v>
      </c>
      <c r="D80" s="192" t="s">
        <v>157</v>
      </c>
      <c r="E80" s="193" t="s">
        <v>927</v>
      </c>
      <c r="F80" s="194" t="s">
        <v>928</v>
      </c>
      <c r="G80" s="195" t="s">
        <v>294</v>
      </c>
      <c r="H80" s="196">
        <v>0.063</v>
      </c>
      <c r="I80" s="197"/>
      <c r="J80" s="198">
        <f>ROUND(I80*H80,2)</f>
        <v>0</v>
      </c>
      <c r="K80" s="194" t="s">
        <v>161</v>
      </c>
      <c r="L80" s="41"/>
      <c r="M80" s="199" t="s">
        <v>1</v>
      </c>
      <c r="N80" s="200" t="s">
        <v>43</v>
      </c>
      <c r="O80" s="77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15" t="s">
        <v>162</v>
      </c>
      <c r="AT80" s="15" t="s">
        <v>157</v>
      </c>
      <c r="AU80" s="15" t="s">
        <v>72</v>
      </c>
      <c r="AY80" s="15" t="s">
        <v>163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5" t="s">
        <v>80</v>
      </c>
      <c r="BK80" s="203">
        <f>ROUND(I80*H80,2)</f>
        <v>0</v>
      </c>
      <c r="BL80" s="15" t="s">
        <v>162</v>
      </c>
      <c r="BM80" s="15" t="s">
        <v>929</v>
      </c>
    </row>
    <row r="81" s="1" customFormat="1">
      <c r="B81" s="36"/>
      <c r="C81" s="37"/>
      <c r="D81" s="204" t="s">
        <v>165</v>
      </c>
      <c r="E81" s="37"/>
      <c r="F81" s="205" t="s">
        <v>930</v>
      </c>
      <c r="G81" s="37"/>
      <c r="H81" s="37"/>
      <c r="I81" s="141"/>
      <c r="J81" s="37"/>
      <c r="K81" s="37"/>
      <c r="L81" s="41"/>
      <c r="M81" s="206"/>
      <c r="N81" s="77"/>
      <c r="O81" s="77"/>
      <c r="P81" s="77"/>
      <c r="Q81" s="77"/>
      <c r="R81" s="77"/>
      <c r="S81" s="77"/>
      <c r="T81" s="78"/>
      <c r="AT81" s="15" t="s">
        <v>165</v>
      </c>
      <c r="AU81" s="15" t="s">
        <v>72</v>
      </c>
    </row>
    <row r="82" s="10" customFormat="1">
      <c r="B82" s="208"/>
      <c r="C82" s="209"/>
      <c r="D82" s="204" t="s">
        <v>169</v>
      </c>
      <c r="E82" s="210" t="s">
        <v>1</v>
      </c>
      <c r="F82" s="211" t="s">
        <v>931</v>
      </c>
      <c r="G82" s="209"/>
      <c r="H82" s="212">
        <v>0.063</v>
      </c>
      <c r="I82" s="213"/>
      <c r="J82" s="209"/>
      <c r="K82" s="209"/>
      <c r="L82" s="214"/>
      <c r="M82" s="215"/>
      <c r="N82" s="216"/>
      <c r="O82" s="216"/>
      <c r="P82" s="216"/>
      <c r="Q82" s="216"/>
      <c r="R82" s="216"/>
      <c r="S82" s="216"/>
      <c r="T82" s="217"/>
      <c r="AT82" s="218" t="s">
        <v>169</v>
      </c>
      <c r="AU82" s="218" t="s">
        <v>72</v>
      </c>
      <c r="AV82" s="10" t="s">
        <v>82</v>
      </c>
      <c r="AW82" s="10" t="s">
        <v>34</v>
      </c>
      <c r="AX82" s="10" t="s">
        <v>80</v>
      </c>
      <c r="AY82" s="218" t="s">
        <v>163</v>
      </c>
    </row>
    <row r="83" s="1" customFormat="1" ht="22.5" customHeight="1">
      <c r="B83" s="36"/>
      <c r="C83" s="192" t="s">
        <v>82</v>
      </c>
      <c r="D83" s="192" t="s">
        <v>157</v>
      </c>
      <c r="E83" s="193" t="s">
        <v>932</v>
      </c>
      <c r="F83" s="194" t="s">
        <v>933</v>
      </c>
      <c r="G83" s="195" t="s">
        <v>294</v>
      </c>
      <c r="H83" s="196">
        <v>0.063</v>
      </c>
      <c r="I83" s="197"/>
      <c r="J83" s="198">
        <f>ROUND(I83*H83,2)</f>
        <v>0</v>
      </c>
      <c r="K83" s="194" t="s">
        <v>161</v>
      </c>
      <c r="L83" s="41"/>
      <c r="M83" s="199" t="s">
        <v>1</v>
      </c>
      <c r="N83" s="200" t="s">
        <v>43</v>
      </c>
      <c r="O83" s="77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15" t="s">
        <v>162</v>
      </c>
      <c r="AT83" s="15" t="s">
        <v>157</v>
      </c>
      <c r="AU83" s="15" t="s">
        <v>72</v>
      </c>
      <c r="AY83" s="15" t="s">
        <v>163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15" t="s">
        <v>80</v>
      </c>
      <c r="BK83" s="203">
        <f>ROUND(I83*H83,2)</f>
        <v>0</v>
      </c>
      <c r="BL83" s="15" t="s">
        <v>162</v>
      </c>
      <c r="BM83" s="15" t="s">
        <v>934</v>
      </c>
    </row>
    <row r="84" s="1" customFormat="1">
      <c r="B84" s="36"/>
      <c r="C84" s="37"/>
      <c r="D84" s="204" t="s">
        <v>165</v>
      </c>
      <c r="E84" s="37"/>
      <c r="F84" s="205" t="s">
        <v>935</v>
      </c>
      <c r="G84" s="37"/>
      <c r="H84" s="37"/>
      <c r="I84" s="141"/>
      <c r="J84" s="37"/>
      <c r="K84" s="37"/>
      <c r="L84" s="41"/>
      <c r="M84" s="206"/>
      <c r="N84" s="77"/>
      <c r="O84" s="77"/>
      <c r="P84" s="77"/>
      <c r="Q84" s="77"/>
      <c r="R84" s="77"/>
      <c r="S84" s="77"/>
      <c r="T84" s="78"/>
      <c r="AT84" s="15" t="s">
        <v>165</v>
      </c>
      <c r="AU84" s="15" t="s">
        <v>72</v>
      </c>
    </row>
    <row r="85" s="10" customFormat="1">
      <c r="B85" s="208"/>
      <c r="C85" s="209"/>
      <c r="D85" s="204" t="s">
        <v>169</v>
      </c>
      <c r="E85" s="210" t="s">
        <v>1</v>
      </c>
      <c r="F85" s="211" t="s">
        <v>931</v>
      </c>
      <c r="G85" s="209"/>
      <c r="H85" s="212">
        <v>0.063</v>
      </c>
      <c r="I85" s="213"/>
      <c r="J85" s="209"/>
      <c r="K85" s="209"/>
      <c r="L85" s="214"/>
      <c r="M85" s="215"/>
      <c r="N85" s="216"/>
      <c r="O85" s="216"/>
      <c r="P85" s="216"/>
      <c r="Q85" s="216"/>
      <c r="R85" s="216"/>
      <c r="S85" s="216"/>
      <c r="T85" s="217"/>
      <c r="AT85" s="218" t="s">
        <v>169</v>
      </c>
      <c r="AU85" s="218" t="s">
        <v>72</v>
      </c>
      <c r="AV85" s="10" t="s">
        <v>82</v>
      </c>
      <c r="AW85" s="10" t="s">
        <v>34</v>
      </c>
      <c r="AX85" s="10" t="s">
        <v>80</v>
      </c>
      <c r="AY85" s="218" t="s">
        <v>163</v>
      </c>
    </row>
    <row r="86" s="1" customFormat="1" ht="22.5" customHeight="1">
      <c r="B86" s="36"/>
      <c r="C86" s="192" t="s">
        <v>177</v>
      </c>
      <c r="D86" s="192" t="s">
        <v>157</v>
      </c>
      <c r="E86" s="193" t="s">
        <v>485</v>
      </c>
      <c r="F86" s="194" t="s">
        <v>486</v>
      </c>
      <c r="G86" s="195" t="s">
        <v>173</v>
      </c>
      <c r="H86" s="196">
        <v>4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936</v>
      </c>
    </row>
    <row r="87" s="1" customFormat="1">
      <c r="B87" s="36"/>
      <c r="C87" s="37"/>
      <c r="D87" s="204" t="s">
        <v>165</v>
      </c>
      <c r="E87" s="37"/>
      <c r="F87" s="205" t="s">
        <v>488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0" customFormat="1">
      <c r="B88" s="208"/>
      <c r="C88" s="209"/>
      <c r="D88" s="204" t="s">
        <v>169</v>
      </c>
      <c r="E88" s="210" t="s">
        <v>1</v>
      </c>
      <c r="F88" s="211" t="s">
        <v>162</v>
      </c>
      <c r="G88" s="209"/>
      <c r="H88" s="212">
        <v>4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169</v>
      </c>
      <c r="AU88" s="218" t="s">
        <v>72</v>
      </c>
      <c r="AV88" s="10" t="s">
        <v>82</v>
      </c>
      <c r="AW88" s="10" t="s">
        <v>34</v>
      </c>
      <c r="AX88" s="10" t="s">
        <v>80</v>
      </c>
      <c r="AY88" s="218" t="s">
        <v>163</v>
      </c>
    </row>
    <row r="89" s="1" customFormat="1" ht="22.5" customHeight="1">
      <c r="B89" s="36"/>
      <c r="C89" s="229" t="s">
        <v>162</v>
      </c>
      <c r="D89" s="229" t="s">
        <v>178</v>
      </c>
      <c r="E89" s="230" t="s">
        <v>937</v>
      </c>
      <c r="F89" s="231" t="s">
        <v>938</v>
      </c>
      <c r="G89" s="232" t="s">
        <v>173</v>
      </c>
      <c r="H89" s="233">
        <v>2</v>
      </c>
      <c r="I89" s="234"/>
      <c r="J89" s="235">
        <f>ROUND(I89*H89,2)</f>
        <v>0</v>
      </c>
      <c r="K89" s="231" t="s">
        <v>161</v>
      </c>
      <c r="L89" s="236"/>
      <c r="M89" s="237" t="s">
        <v>1</v>
      </c>
      <c r="N89" s="238" t="s">
        <v>43</v>
      </c>
      <c r="O89" s="77"/>
      <c r="P89" s="201">
        <f>O89*H89</f>
        <v>0</v>
      </c>
      <c r="Q89" s="201">
        <v>0.17827000000000001</v>
      </c>
      <c r="R89" s="201">
        <f>Q89*H89</f>
        <v>0.35654000000000002</v>
      </c>
      <c r="S89" s="201">
        <v>0</v>
      </c>
      <c r="T89" s="202">
        <f>S89*H89</f>
        <v>0</v>
      </c>
      <c r="AR89" s="15" t="s">
        <v>181</v>
      </c>
      <c r="AT89" s="15" t="s">
        <v>178</v>
      </c>
      <c r="AU89" s="15" t="s">
        <v>72</v>
      </c>
      <c r="AY89" s="15" t="s">
        <v>163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5" t="s">
        <v>80</v>
      </c>
      <c r="BK89" s="203">
        <f>ROUND(I89*H89,2)</f>
        <v>0</v>
      </c>
      <c r="BL89" s="15" t="s">
        <v>162</v>
      </c>
      <c r="BM89" s="15" t="s">
        <v>939</v>
      </c>
    </row>
    <row r="90" s="1" customFormat="1">
      <c r="B90" s="36"/>
      <c r="C90" s="37"/>
      <c r="D90" s="204" t="s">
        <v>165</v>
      </c>
      <c r="E90" s="37"/>
      <c r="F90" s="205" t="s">
        <v>938</v>
      </c>
      <c r="G90" s="37"/>
      <c r="H90" s="37"/>
      <c r="I90" s="141"/>
      <c r="J90" s="37"/>
      <c r="K90" s="37"/>
      <c r="L90" s="41"/>
      <c r="M90" s="206"/>
      <c r="N90" s="77"/>
      <c r="O90" s="77"/>
      <c r="P90" s="77"/>
      <c r="Q90" s="77"/>
      <c r="R90" s="77"/>
      <c r="S90" s="77"/>
      <c r="T90" s="78"/>
      <c r="AT90" s="15" t="s">
        <v>165</v>
      </c>
      <c r="AU90" s="15" t="s">
        <v>72</v>
      </c>
    </row>
    <row r="91" s="10" customFormat="1">
      <c r="B91" s="208"/>
      <c r="C91" s="209"/>
      <c r="D91" s="204" t="s">
        <v>169</v>
      </c>
      <c r="E91" s="210" t="s">
        <v>1</v>
      </c>
      <c r="F91" s="211" t="s">
        <v>82</v>
      </c>
      <c r="G91" s="209"/>
      <c r="H91" s="212">
        <v>2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169</v>
      </c>
      <c r="AU91" s="218" t="s">
        <v>72</v>
      </c>
      <c r="AV91" s="10" t="s">
        <v>82</v>
      </c>
      <c r="AW91" s="10" t="s">
        <v>34</v>
      </c>
      <c r="AX91" s="10" t="s">
        <v>80</v>
      </c>
      <c r="AY91" s="218" t="s">
        <v>163</v>
      </c>
    </row>
    <row r="92" s="1" customFormat="1" ht="22.5" customHeight="1">
      <c r="B92" s="36"/>
      <c r="C92" s="229" t="s">
        <v>191</v>
      </c>
      <c r="D92" s="229" t="s">
        <v>178</v>
      </c>
      <c r="E92" s="230" t="s">
        <v>940</v>
      </c>
      <c r="F92" s="231" t="s">
        <v>941</v>
      </c>
      <c r="G92" s="232" t="s">
        <v>173</v>
      </c>
      <c r="H92" s="233">
        <v>2</v>
      </c>
      <c r="I92" s="234"/>
      <c r="J92" s="235">
        <f>ROUND(I92*H92,2)</f>
        <v>0</v>
      </c>
      <c r="K92" s="231" t="s">
        <v>161</v>
      </c>
      <c r="L92" s="236"/>
      <c r="M92" s="237" t="s">
        <v>1</v>
      </c>
      <c r="N92" s="238" t="s">
        <v>43</v>
      </c>
      <c r="O92" s="77"/>
      <c r="P92" s="201">
        <f>O92*H92</f>
        <v>0</v>
      </c>
      <c r="Q92" s="201">
        <v>0.18223</v>
      </c>
      <c r="R92" s="201">
        <f>Q92*H92</f>
        <v>0.36446000000000001</v>
      </c>
      <c r="S92" s="201">
        <v>0</v>
      </c>
      <c r="T92" s="202">
        <f>S92*H92</f>
        <v>0</v>
      </c>
      <c r="AR92" s="15" t="s">
        <v>181</v>
      </c>
      <c r="AT92" s="15" t="s">
        <v>178</v>
      </c>
      <c r="AU92" s="15" t="s">
        <v>72</v>
      </c>
      <c r="AY92" s="15" t="s">
        <v>163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5" t="s">
        <v>80</v>
      </c>
      <c r="BK92" s="203">
        <f>ROUND(I92*H92,2)</f>
        <v>0</v>
      </c>
      <c r="BL92" s="15" t="s">
        <v>162</v>
      </c>
      <c r="BM92" s="15" t="s">
        <v>942</v>
      </c>
    </row>
    <row r="93" s="1" customFormat="1">
      <c r="B93" s="36"/>
      <c r="C93" s="37"/>
      <c r="D93" s="204" t="s">
        <v>165</v>
      </c>
      <c r="E93" s="37"/>
      <c r="F93" s="205" t="s">
        <v>941</v>
      </c>
      <c r="G93" s="37"/>
      <c r="H93" s="37"/>
      <c r="I93" s="141"/>
      <c r="J93" s="37"/>
      <c r="K93" s="37"/>
      <c r="L93" s="41"/>
      <c r="M93" s="206"/>
      <c r="N93" s="77"/>
      <c r="O93" s="77"/>
      <c r="P93" s="77"/>
      <c r="Q93" s="77"/>
      <c r="R93" s="77"/>
      <c r="S93" s="77"/>
      <c r="T93" s="78"/>
      <c r="AT93" s="15" t="s">
        <v>165</v>
      </c>
      <c r="AU93" s="15" t="s">
        <v>72</v>
      </c>
    </row>
    <row r="94" s="10" customFormat="1">
      <c r="B94" s="208"/>
      <c r="C94" s="209"/>
      <c r="D94" s="204" t="s">
        <v>169</v>
      </c>
      <c r="E94" s="210" t="s">
        <v>1</v>
      </c>
      <c r="F94" s="211" t="s">
        <v>82</v>
      </c>
      <c r="G94" s="209"/>
      <c r="H94" s="212">
        <v>2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169</v>
      </c>
      <c r="AU94" s="218" t="s">
        <v>72</v>
      </c>
      <c r="AV94" s="10" t="s">
        <v>82</v>
      </c>
      <c r="AW94" s="10" t="s">
        <v>34</v>
      </c>
      <c r="AX94" s="10" t="s">
        <v>80</v>
      </c>
      <c r="AY94" s="218" t="s">
        <v>163</v>
      </c>
    </row>
    <row r="95" s="1" customFormat="1" ht="22.5" customHeight="1">
      <c r="B95" s="36"/>
      <c r="C95" s="229" t="s">
        <v>189</v>
      </c>
      <c r="D95" s="229" t="s">
        <v>178</v>
      </c>
      <c r="E95" s="230" t="s">
        <v>470</v>
      </c>
      <c r="F95" s="231" t="s">
        <v>471</v>
      </c>
      <c r="G95" s="232" t="s">
        <v>173</v>
      </c>
      <c r="H95" s="233">
        <v>90</v>
      </c>
      <c r="I95" s="234"/>
      <c r="J95" s="235">
        <f>ROUND(I95*H95,2)</f>
        <v>0</v>
      </c>
      <c r="K95" s="231" t="s">
        <v>161</v>
      </c>
      <c r="L95" s="236"/>
      <c r="M95" s="237" t="s">
        <v>1</v>
      </c>
      <c r="N95" s="238" t="s">
        <v>43</v>
      </c>
      <c r="O95" s="77"/>
      <c r="P95" s="201">
        <f>O95*H95</f>
        <v>0</v>
      </c>
      <c r="Q95" s="201">
        <v>0.13070000000000001</v>
      </c>
      <c r="R95" s="201">
        <f>Q95*H95</f>
        <v>11.763000000000002</v>
      </c>
      <c r="S95" s="201">
        <v>0</v>
      </c>
      <c r="T95" s="202">
        <f>S95*H95</f>
        <v>0</v>
      </c>
      <c r="AR95" s="15" t="s">
        <v>181</v>
      </c>
      <c r="AT95" s="15" t="s">
        <v>178</v>
      </c>
      <c r="AU95" s="15" t="s">
        <v>72</v>
      </c>
      <c r="AY95" s="15" t="s">
        <v>163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5" t="s">
        <v>80</v>
      </c>
      <c r="BK95" s="203">
        <f>ROUND(I95*H95,2)</f>
        <v>0</v>
      </c>
      <c r="BL95" s="15" t="s">
        <v>162</v>
      </c>
      <c r="BM95" s="15" t="s">
        <v>943</v>
      </c>
    </row>
    <row r="96" s="1" customFormat="1">
      <c r="B96" s="36"/>
      <c r="C96" s="37"/>
      <c r="D96" s="204" t="s">
        <v>165</v>
      </c>
      <c r="E96" s="37"/>
      <c r="F96" s="205" t="s">
        <v>471</v>
      </c>
      <c r="G96" s="37"/>
      <c r="H96" s="37"/>
      <c r="I96" s="141"/>
      <c r="J96" s="37"/>
      <c r="K96" s="37"/>
      <c r="L96" s="41"/>
      <c r="M96" s="206"/>
      <c r="N96" s="77"/>
      <c r="O96" s="77"/>
      <c r="P96" s="77"/>
      <c r="Q96" s="77"/>
      <c r="R96" s="77"/>
      <c r="S96" s="77"/>
      <c r="T96" s="78"/>
      <c r="AT96" s="15" t="s">
        <v>165</v>
      </c>
      <c r="AU96" s="15" t="s">
        <v>72</v>
      </c>
    </row>
    <row r="97" s="10" customFormat="1">
      <c r="B97" s="208"/>
      <c r="C97" s="209"/>
      <c r="D97" s="204" t="s">
        <v>169</v>
      </c>
      <c r="E97" s="210" t="s">
        <v>1</v>
      </c>
      <c r="F97" s="211" t="s">
        <v>944</v>
      </c>
      <c r="G97" s="209"/>
      <c r="H97" s="212">
        <v>90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169</v>
      </c>
      <c r="AU97" s="218" t="s">
        <v>72</v>
      </c>
      <c r="AV97" s="10" t="s">
        <v>82</v>
      </c>
      <c r="AW97" s="10" t="s">
        <v>34</v>
      </c>
      <c r="AX97" s="10" t="s">
        <v>80</v>
      </c>
      <c r="AY97" s="218" t="s">
        <v>163</v>
      </c>
    </row>
    <row r="98" s="1" customFormat="1" ht="22.5" customHeight="1">
      <c r="B98" s="36"/>
      <c r="C98" s="192" t="s">
        <v>201</v>
      </c>
      <c r="D98" s="192" t="s">
        <v>157</v>
      </c>
      <c r="E98" s="193" t="s">
        <v>222</v>
      </c>
      <c r="F98" s="194" t="s">
        <v>223</v>
      </c>
      <c r="G98" s="195" t="s">
        <v>173</v>
      </c>
      <c r="H98" s="196">
        <v>90</v>
      </c>
      <c r="I98" s="197"/>
      <c r="J98" s="198">
        <f>ROUND(I98*H98,2)</f>
        <v>0</v>
      </c>
      <c r="K98" s="194" t="s">
        <v>161</v>
      </c>
      <c r="L98" s="41"/>
      <c r="M98" s="199" t="s">
        <v>1</v>
      </c>
      <c r="N98" s="200" t="s">
        <v>43</v>
      </c>
      <c r="O98" s="77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5" t="s">
        <v>162</v>
      </c>
      <c r="AT98" s="15" t="s">
        <v>157</v>
      </c>
      <c r="AU98" s="15" t="s">
        <v>72</v>
      </c>
      <c r="AY98" s="15" t="s">
        <v>163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80</v>
      </c>
      <c r="BK98" s="203">
        <f>ROUND(I98*H98,2)</f>
        <v>0</v>
      </c>
      <c r="BL98" s="15" t="s">
        <v>162</v>
      </c>
      <c r="BM98" s="15" t="s">
        <v>945</v>
      </c>
    </row>
    <row r="99" s="1" customFormat="1">
      <c r="B99" s="36"/>
      <c r="C99" s="37"/>
      <c r="D99" s="204" t="s">
        <v>165</v>
      </c>
      <c r="E99" s="37"/>
      <c r="F99" s="205" t="s">
        <v>225</v>
      </c>
      <c r="G99" s="37"/>
      <c r="H99" s="37"/>
      <c r="I99" s="141"/>
      <c r="J99" s="37"/>
      <c r="K99" s="37"/>
      <c r="L99" s="41"/>
      <c r="M99" s="206"/>
      <c r="N99" s="77"/>
      <c r="O99" s="77"/>
      <c r="P99" s="77"/>
      <c r="Q99" s="77"/>
      <c r="R99" s="77"/>
      <c r="S99" s="77"/>
      <c r="T99" s="78"/>
      <c r="AT99" s="15" t="s">
        <v>165</v>
      </c>
      <c r="AU99" s="15" t="s">
        <v>72</v>
      </c>
    </row>
    <row r="100" s="10" customFormat="1">
      <c r="B100" s="208"/>
      <c r="C100" s="209"/>
      <c r="D100" s="204" t="s">
        <v>169</v>
      </c>
      <c r="E100" s="210" t="s">
        <v>1</v>
      </c>
      <c r="F100" s="211" t="s">
        <v>944</v>
      </c>
      <c r="G100" s="209"/>
      <c r="H100" s="212">
        <v>90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169</v>
      </c>
      <c r="AU100" s="218" t="s">
        <v>72</v>
      </c>
      <c r="AV100" s="10" t="s">
        <v>82</v>
      </c>
      <c r="AW100" s="10" t="s">
        <v>34</v>
      </c>
      <c r="AX100" s="10" t="s">
        <v>80</v>
      </c>
      <c r="AY100" s="218" t="s">
        <v>163</v>
      </c>
    </row>
    <row r="101" s="1" customFormat="1" ht="22.5" customHeight="1">
      <c r="B101" s="36"/>
      <c r="C101" s="192" t="s">
        <v>181</v>
      </c>
      <c r="D101" s="192" t="s">
        <v>157</v>
      </c>
      <c r="E101" s="193" t="s">
        <v>202</v>
      </c>
      <c r="F101" s="194" t="s">
        <v>203</v>
      </c>
      <c r="G101" s="195" t="s">
        <v>204</v>
      </c>
      <c r="H101" s="196">
        <v>16</v>
      </c>
      <c r="I101" s="197"/>
      <c r="J101" s="198">
        <f>ROUND(I101*H101,2)</f>
        <v>0</v>
      </c>
      <c r="K101" s="194" t="s">
        <v>161</v>
      </c>
      <c r="L101" s="41"/>
      <c r="M101" s="199" t="s">
        <v>1</v>
      </c>
      <c r="N101" s="200" t="s">
        <v>43</v>
      </c>
      <c r="O101" s="77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5" t="s">
        <v>162</v>
      </c>
      <c r="AT101" s="15" t="s">
        <v>157</v>
      </c>
      <c r="AU101" s="15" t="s">
        <v>72</v>
      </c>
      <c r="AY101" s="15" t="s">
        <v>163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5" t="s">
        <v>80</v>
      </c>
      <c r="BK101" s="203">
        <f>ROUND(I101*H101,2)</f>
        <v>0</v>
      </c>
      <c r="BL101" s="15" t="s">
        <v>162</v>
      </c>
      <c r="BM101" s="15" t="s">
        <v>946</v>
      </c>
    </row>
    <row r="102" s="1" customFormat="1">
      <c r="B102" s="36"/>
      <c r="C102" s="37"/>
      <c r="D102" s="204" t="s">
        <v>165</v>
      </c>
      <c r="E102" s="37"/>
      <c r="F102" s="205" t="s">
        <v>206</v>
      </c>
      <c r="G102" s="37"/>
      <c r="H102" s="37"/>
      <c r="I102" s="141"/>
      <c r="J102" s="37"/>
      <c r="K102" s="37"/>
      <c r="L102" s="41"/>
      <c r="M102" s="206"/>
      <c r="N102" s="77"/>
      <c r="O102" s="77"/>
      <c r="P102" s="77"/>
      <c r="Q102" s="77"/>
      <c r="R102" s="77"/>
      <c r="S102" s="77"/>
      <c r="T102" s="78"/>
      <c r="AT102" s="15" t="s">
        <v>165</v>
      </c>
      <c r="AU102" s="15" t="s">
        <v>72</v>
      </c>
    </row>
    <row r="103" s="10" customFormat="1">
      <c r="B103" s="208"/>
      <c r="C103" s="209"/>
      <c r="D103" s="204" t="s">
        <v>169</v>
      </c>
      <c r="E103" s="210" t="s">
        <v>1</v>
      </c>
      <c r="F103" s="211" t="s">
        <v>248</v>
      </c>
      <c r="G103" s="209"/>
      <c r="H103" s="212">
        <v>16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169</v>
      </c>
      <c r="AU103" s="218" t="s">
        <v>72</v>
      </c>
      <c r="AV103" s="10" t="s">
        <v>82</v>
      </c>
      <c r="AW103" s="10" t="s">
        <v>34</v>
      </c>
      <c r="AX103" s="10" t="s">
        <v>80</v>
      </c>
      <c r="AY103" s="218" t="s">
        <v>163</v>
      </c>
    </row>
    <row r="104" s="1" customFormat="1" ht="22.5" customHeight="1">
      <c r="B104" s="36"/>
      <c r="C104" s="192" t="s">
        <v>195</v>
      </c>
      <c r="D104" s="192" t="s">
        <v>157</v>
      </c>
      <c r="E104" s="193" t="s">
        <v>947</v>
      </c>
      <c r="F104" s="194" t="s">
        <v>948</v>
      </c>
      <c r="G104" s="195" t="s">
        <v>235</v>
      </c>
      <c r="H104" s="196">
        <v>4</v>
      </c>
      <c r="I104" s="197"/>
      <c r="J104" s="198">
        <f>ROUND(I104*H104,2)</f>
        <v>0</v>
      </c>
      <c r="K104" s="194" t="s">
        <v>161</v>
      </c>
      <c r="L104" s="41"/>
      <c r="M104" s="199" t="s">
        <v>1</v>
      </c>
      <c r="N104" s="200" t="s">
        <v>43</v>
      </c>
      <c r="O104" s="77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5" t="s">
        <v>162</v>
      </c>
      <c r="AT104" s="15" t="s">
        <v>157</v>
      </c>
      <c r="AU104" s="15" t="s">
        <v>72</v>
      </c>
      <c r="AY104" s="15" t="s">
        <v>163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80</v>
      </c>
      <c r="BK104" s="203">
        <f>ROUND(I104*H104,2)</f>
        <v>0</v>
      </c>
      <c r="BL104" s="15" t="s">
        <v>162</v>
      </c>
      <c r="BM104" s="15" t="s">
        <v>949</v>
      </c>
    </row>
    <row r="105" s="1" customFormat="1">
      <c r="B105" s="36"/>
      <c r="C105" s="37"/>
      <c r="D105" s="204" t="s">
        <v>165</v>
      </c>
      <c r="E105" s="37"/>
      <c r="F105" s="205" t="s">
        <v>950</v>
      </c>
      <c r="G105" s="37"/>
      <c r="H105" s="37"/>
      <c r="I105" s="141"/>
      <c r="J105" s="37"/>
      <c r="K105" s="37"/>
      <c r="L105" s="41"/>
      <c r="M105" s="206"/>
      <c r="N105" s="77"/>
      <c r="O105" s="77"/>
      <c r="P105" s="77"/>
      <c r="Q105" s="77"/>
      <c r="R105" s="77"/>
      <c r="S105" s="77"/>
      <c r="T105" s="78"/>
      <c r="AT105" s="15" t="s">
        <v>165</v>
      </c>
      <c r="AU105" s="15" t="s">
        <v>72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162</v>
      </c>
      <c r="G106" s="209"/>
      <c r="H106" s="212">
        <v>4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80</v>
      </c>
      <c r="AY106" s="218" t="s">
        <v>163</v>
      </c>
    </row>
    <row r="107" s="1" customFormat="1" ht="22.5" customHeight="1">
      <c r="B107" s="36"/>
      <c r="C107" s="192" t="s">
        <v>216</v>
      </c>
      <c r="D107" s="192" t="s">
        <v>157</v>
      </c>
      <c r="E107" s="193" t="s">
        <v>951</v>
      </c>
      <c r="F107" s="194" t="s">
        <v>952</v>
      </c>
      <c r="G107" s="195" t="s">
        <v>160</v>
      </c>
      <c r="H107" s="196">
        <v>126</v>
      </c>
      <c r="I107" s="197"/>
      <c r="J107" s="198">
        <f>ROUND(I107*H107,2)</f>
        <v>0</v>
      </c>
      <c r="K107" s="194" t="s">
        <v>161</v>
      </c>
      <c r="L107" s="41"/>
      <c r="M107" s="199" t="s">
        <v>1</v>
      </c>
      <c r="N107" s="200" t="s">
        <v>43</v>
      </c>
      <c r="O107" s="77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5" t="s">
        <v>162</v>
      </c>
      <c r="AT107" s="15" t="s">
        <v>157</v>
      </c>
      <c r="AU107" s="15" t="s">
        <v>72</v>
      </c>
      <c r="AY107" s="15" t="s">
        <v>163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5" t="s">
        <v>80</v>
      </c>
      <c r="BK107" s="203">
        <f>ROUND(I107*H107,2)</f>
        <v>0</v>
      </c>
      <c r="BL107" s="15" t="s">
        <v>162</v>
      </c>
      <c r="BM107" s="15" t="s">
        <v>953</v>
      </c>
    </row>
    <row r="108" s="1" customFormat="1">
      <c r="B108" s="36"/>
      <c r="C108" s="37"/>
      <c r="D108" s="204" t="s">
        <v>165</v>
      </c>
      <c r="E108" s="37"/>
      <c r="F108" s="205" t="s">
        <v>954</v>
      </c>
      <c r="G108" s="37"/>
      <c r="H108" s="37"/>
      <c r="I108" s="141"/>
      <c r="J108" s="37"/>
      <c r="K108" s="37"/>
      <c r="L108" s="41"/>
      <c r="M108" s="206"/>
      <c r="N108" s="77"/>
      <c r="O108" s="77"/>
      <c r="P108" s="77"/>
      <c r="Q108" s="77"/>
      <c r="R108" s="77"/>
      <c r="S108" s="77"/>
      <c r="T108" s="78"/>
      <c r="AT108" s="15" t="s">
        <v>165</v>
      </c>
      <c r="AU108" s="15" t="s">
        <v>72</v>
      </c>
    </row>
    <row r="109" s="10" customFormat="1">
      <c r="B109" s="208"/>
      <c r="C109" s="209"/>
      <c r="D109" s="204" t="s">
        <v>169</v>
      </c>
      <c r="E109" s="210" t="s">
        <v>1</v>
      </c>
      <c r="F109" s="211" t="s">
        <v>955</v>
      </c>
      <c r="G109" s="209"/>
      <c r="H109" s="212">
        <v>126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169</v>
      </c>
      <c r="AU109" s="218" t="s">
        <v>72</v>
      </c>
      <c r="AV109" s="10" t="s">
        <v>82</v>
      </c>
      <c r="AW109" s="10" t="s">
        <v>34</v>
      </c>
      <c r="AX109" s="10" t="s">
        <v>80</v>
      </c>
      <c r="AY109" s="218" t="s">
        <v>163</v>
      </c>
    </row>
    <row r="110" s="1" customFormat="1" ht="22.5" customHeight="1">
      <c r="B110" s="36"/>
      <c r="C110" s="192" t="s">
        <v>221</v>
      </c>
      <c r="D110" s="192" t="s">
        <v>157</v>
      </c>
      <c r="E110" s="193" t="s">
        <v>956</v>
      </c>
      <c r="F110" s="194" t="s">
        <v>957</v>
      </c>
      <c r="G110" s="195" t="s">
        <v>160</v>
      </c>
      <c r="H110" s="196">
        <v>126</v>
      </c>
      <c r="I110" s="197"/>
      <c r="J110" s="198">
        <f>ROUND(I110*H110,2)</f>
        <v>0</v>
      </c>
      <c r="K110" s="194" t="s">
        <v>161</v>
      </c>
      <c r="L110" s="41"/>
      <c r="M110" s="199" t="s">
        <v>1</v>
      </c>
      <c r="N110" s="200" t="s">
        <v>43</v>
      </c>
      <c r="O110" s="77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5" t="s">
        <v>162</v>
      </c>
      <c r="AT110" s="15" t="s">
        <v>157</v>
      </c>
      <c r="AU110" s="15" t="s">
        <v>72</v>
      </c>
      <c r="AY110" s="15" t="s">
        <v>163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5" t="s">
        <v>80</v>
      </c>
      <c r="BK110" s="203">
        <f>ROUND(I110*H110,2)</f>
        <v>0</v>
      </c>
      <c r="BL110" s="15" t="s">
        <v>162</v>
      </c>
      <c r="BM110" s="15" t="s">
        <v>958</v>
      </c>
    </row>
    <row r="111" s="1" customFormat="1">
      <c r="B111" s="36"/>
      <c r="C111" s="37"/>
      <c r="D111" s="204" t="s">
        <v>165</v>
      </c>
      <c r="E111" s="37"/>
      <c r="F111" s="205" t="s">
        <v>959</v>
      </c>
      <c r="G111" s="37"/>
      <c r="H111" s="37"/>
      <c r="I111" s="141"/>
      <c r="J111" s="37"/>
      <c r="K111" s="37"/>
      <c r="L111" s="41"/>
      <c r="M111" s="206"/>
      <c r="N111" s="77"/>
      <c r="O111" s="77"/>
      <c r="P111" s="77"/>
      <c r="Q111" s="77"/>
      <c r="R111" s="77"/>
      <c r="S111" s="77"/>
      <c r="T111" s="78"/>
      <c r="AT111" s="15" t="s">
        <v>165</v>
      </c>
      <c r="AU111" s="15" t="s">
        <v>72</v>
      </c>
    </row>
    <row r="112" s="1" customFormat="1">
      <c r="B112" s="36"/>
      <c r="C112" s="37"/>
      <c r="D112" s="204" t="s">
        <v>167</v>
      </c>
      <c r="E112" s="37"/>
      <c r="F112" s="207" t="s">
        <v>168</v>
      </c>
      <c r="G112" s="37"/>
      <c r="H112" s="37"/>
      <c r="I112" s="141"/>
      <c r="J112" s="37"/>
      <c r="K112" s="37"/>
      <c r="L112" s="41"/>
      <c r="M112" s="206"/>
      <c r="N112" s="77"/>
      <c r="O112" s="77"/>
      <c r="P112" s="77"/>
      <c r="Q112" s="77"/>
      <c r="R112" s="77"/>
      <c r="S112" s="77"/>
      <c r="T112" s="78"/>
      <c r="AT112" s="15" t="s">
        <v>167</v>
      </c>
      <c r="AU112" s="15" t="s">
        <v>72</v>
      </c>
    </row>
    <row r="113" s="10" customFormat="1">
      <c r="B113" s="208"/>
      <c r="C113" s="209"/>
      <c r="D113" s="204" t="s">
        <v>169</v>
      </c>
      <c r="E113" s="210" t="s">
        <v>1</v>
      </c>
      <c r="F113" s="211" t="s">
        <v>955</v>
      </c>
      <c r="G113" s="209"/>
      <c r="H113" s="212">
        <v>126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169</v>
      </c>
      <c r="AU113" s="218" t="s">
        <v>72</v>
      </c>
      <c r="AV113" s="10" t="s">
        <v>82</v>
      </c>
      <c r="AW113" s="10" t="s">
        <v>34</v>
      </c>
      <c r="AX113" s="10" t="s">
        <v>80</v>
      </c>
      <c r="AY113" s="218" t="s">
        <v>163</v>
      </c>
    </row>
    <row r="114" s="1" customFormat="1" ht="22.5" customHeight="1">
      <c r="B114" s="36"/>
      <c r="C114" s="192" t="s">
        <v>227</v>
      </c>
      <c r="D114" s="192" t="s">
        <v>157</v>
      </c>
      <c r="E114" s="193" t="s">
        <v>249</v>
      </c>
      <c r="F114" s="194" t="s">
        <v>250</v>
      </c>
      <c r="G114" s="195" t="s">
        <v>235</v>
      </c>
      <c r="H114" s="196">
        <v>2</v>
      </c>
      <c r="I114" s="197"/>
      <c r="J114" s="198">
        <f>ROUND(I114*H114,2)</f>
        <v>0</v>
      </c>
      <c r="K114" s="194" t="s">
        <v>161</v>
      </c>
      <c r="L114" s="41"/>
      <c r="M114" s="199" t="s">
        <v>1</v>
      </c>
      <c r="N114" s="200" t="s">
        <v>43</v>
      </c>
      <c r="O114" s="77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5" t="s">
        <v>162</v>
      </c>
      <c r="AT114" s="15" t="s">
        <v>157</v>
      </c>
      <c r="AU114" s="15" t="s">
        <v>72</v>
      </c>
      <c r="AY114" s="15" t="s">
        <v>163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5" t="s">
        <v>80</v>
      </c>
      <c r="BK114" s="203">
        <f>ROUND(I114*H114,2)</f>
        <v>0</v>
      </c>
      <c r="BL114" s="15" t="s">
        <v>162</v>
      </c>
      <c r="BM114" s="15" t="s">
        <v>960</v>
      </c>
    </row>
    <row r="115" s="1" customFormat="1">
      <c r="B115" s="36"/>
      <c r="C115" s="37"/>
      <c r="D115" s="204" t="s">
        <v>165</v>
      </c>
      <c r="E115" s="37"/>
      <c r="F115" s="205" t="s">
        <v>252</v>
      </c>
      <c r="G115" s="37"/>
      <c r="H115" s="37"/>
      <c r="I115" s="141"/>
      <c r="J115" s="37"/>
      <c r="K115" s="37"/>
      <c r="L115" s="41"/>
      <c r="M115" s="206"/>
      <c r="N115" s="77"/>
      <c r="O115" s="77"/>
      <c r="P115" s="77"/>
      <c r="Q115" s="77"/>
      <c r="R115" s="77"/>
      <c r="S115" s="77"/>
      <c r="T115" s="78"/>
      <c r="AT115" s="15" t="s">
        <v>165</v>
      </c>
      <c r="AU115" s="15" t="s">
        <v>72</v>
      </c>
    </row>
    <row r="116" s="10" customFormat="1">
      <c r="B116" s="208"/>
      <c r="C116" s="209"/>
      <c r="D116" s="204" t="s">
        <v>169</v>
      </c>
      <c r="E116" s="210" t="s">
        <v>1</v>
      </c>
      <c r="F116" s="211" t="s">
        <v>82</v>
      </c>
      <c r="G116" s="209"/>
      <c r="H116" s="212">
        <v>2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169</v>
      </c>
      <c r="AU116" s="218" t="s">
        <v>72</v>
      </c>
      <c r="AV116" s="10" t="s">
        <v>82</v>
      </c>
      <c r="AW116" s="10" t="s">
        <v>34</v>
      </c>
      <c r="AX116" s="10" t="s">
        <v>80</v>
      </c>
      <c r="AY116" s="218" t="s">
        <v>163</v>
      </c>
    </row>
    <row r="117" s="1" customFormat="1" ht="22.5" customHeight="1">
      <c r="B117" s="36"/>
      <c r="C117" s="192" t="s">
        <v>232</v>
      </c>
      <c r="D117" s="192" t="s">
        <v>157</v>
      </c>
      <c r="E117" s="193" t="s">
        <v>286</v>
      </c>
      <c r="F117" s="194" t="s">
        <v>287</v>
      </c>
      <c r="G117" s="195" t="s">
        <v>173</v>
      </c>
      <c r="H117" s="196">
        <v>10</v>
      </c>
      <c r="I117" s="197"/>
      <c r="J117" s="198">
        <f>ROUND(I117*H117,2)</f>
        <v>0</v>
      </c>
      <c r="K117" s="194" t="s">
        <v>161</v>
      </c>
      <c r="L117" s="41"/>
      <c r="M117" s="199" t="s">
        <v>1</v>
      </c>
      <c r="N117" s="200" t="s">
        <v>43</v>
      </c>
      <c r="O117" s="77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5" t="s">
        <v>162</v>
      </c>
      <c r="AT117" s="15" t="s">
        <v>157</v>
      </c>
      <c r="AU117" s="15" t="s">
        <v>72</v>
      </c>
      <c r="AY117" s="15" t="s">
        <v>163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5" t="s">
        <v>80</v>
      </c>
      <c r="BK117" s="203">
        <f>ROUND(I117*H117,2)</f>
        <v>0</v>
      </c>
      <c r="BL117" s="15" t="s">
        <v>162</v>
      </c>
      <c r="BM117" s="15" t="s">
        <v>961</v>
      </c>
    </row>
    <row r="118" s="1" customFormat="1">
      <c r="B118" s="36"/>
      <c r="C118" s="37"/>
      <c r="D118" s="204" t="s">
        <v>165</v>
      </c>
      <c r="E118" s="37"/>
      <c r="F118" s="205" t="s">
        <v>289</v>
      </c>
      <c r="G118" s="37"/>
      <c r="H118" s="37"/>
      <c r="I118" s="141"/>
      <c r="J118" s="37"/>
      <c r="K118" s="37"/>
      <c r="L118" s="41"/>
      <c r="M118" s="206"/>
      <c r="N118" s="77"/>
      <c r="O118" s="77"/>
      <c r="P118" s="77"/>
      <c r="Q118" s="77"/>
      <c r="R118" s="77"/>
      <c r="S118" s="77"/>
      <c r="T118" s="78"/>
      <c r="AT118" s="15" t="s">
        <v>165</v>
      </c>
      <c r="AU118" s="15" t="s">
        <v>72</v>
      </c>
    </row>
    <row r="119" s="11" customFormat="1">
      <c r="B119" s="219"/>
      <c r="C119" s="220"/>
      <c r="D119" s="204" t="s">
        <v>169</v>
      </c>
      <c r="E119" s="221" t="s">
        <v>1</v>
      </c>
      <c r="F119" s="222" t="s">
        <v>290</v>
      </c>
      <c r="G119" s="220"/>
      <c r="H119" s="221" t="s">
        <v>1</v>
      </c>
      <c r="I119" s="223"/>
      <c r="J119" s="220"/>
      <c r="K119" s="220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169</v>
      </c>
      <c r="AU119" s="228" t="s">
        <v>72</v>
      </c>
      <c r="AV119" s="11" t="s">
        <v>80</v>
      </c>
      <c r="AW119" s="11" t="s">
        <v>34</v>
      </c>
      <c r="AX119" s="11" t="s">
        <v>72</v>
      </c>
      <c r="AY119" s="228" t="s">
        <v>163</v>
      </c>
    </row>
    <row r="120" s="10" customFormat="1">
      <c r="B120" s="208"/>
      <c r="C120" s="209"/>
      <c r="D120" s="204" t="s">
        <v>169</v>
      </c>
      <c r="E120" s="210" t="s">
        <v>1</v>
      </c>
      <c r="F120" s="211" t="s">
        <v>216</v>
      </c>
      <c r="G120" s="209"/>
      <c r="H120" s="212">
        <v>10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169</v>
      </c>
      <c r="AU120" s="218" t="s">
        <v>72</v>
      </c>
      <c r="AV120" s="10" t="s">
        <v>82</v>
      </c>
      <c r="AW120" s="10" t="s">
        <v>34</v>
      </c>
      <c r="AX120" s="10" t="s">
        <v>80</v>
      </c>
      <c r="AY120" s="218" t="s">
        <v>163</v>
      </c>
    </row>
    <row r="121" s="1" customFormat="1" ht="22.5" customHeight="1">
      <c r="B121" s="36"/>
      <c r="C121" s="192" t="s">
        <v>238</v>
      </c>
      <c r="D121" s="192" t="s">
        <v>157</v>
      </c>
      <c r="E121" s="193" t="s">
        <v>254</v>
      </c>
      <c r="F121" s="194" t="s">
        <v>255</v>
      </c>
      <c r="G121" s="195" t="s">
        <v>256</v>
      </c>
      <c r="H121" s="196">
        <v>36</v>
      </c>
      <c r="I121" s="197"/>
      <c r="J121" s="198">
        <f>ROUND(I121*H121,2)</f>
        <v>0</v>
      </c>
      <c r="K121" s="194" t="s">
        <v>161</v>
      </c>
      <c r="L121" s="41"/>
      <c r="M121" s="199" t="s">
        <v>1</v>
      </c>
      <c r="N121" s="200" t="s">
        <v>43</v>
      </c>
      <c r="O121" s="77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5" t="s">
        <v>162</v>
      </c>
      <c r="AT121" s="15" t="s">
        <v>157</v>
      </c>
      <c r="AU121" s="15" t="s">
        <v>72</v>
      </c>
      <c r="AY121" s="15" t="s">
        <v>163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80</v>
      </c>
      <c r="BK121" s="203">
        <f>ROUND(I121*H121,2)</f>
        <v>0</v>
      </c>
      <c r="BL121" s="15" t="s">
        <v>162</v>
      </c>
      <c r="BM121" s="15" t="s">
        <v>962</v>
      </c>
    </row>
    <row r="122" s="1" customFormat="1">
      <c r="B122" s="36"/>
      <c r="C122" s="37"/>
      <c r="D122" s="204" t="s">
        <v>165</v>
      </c>
      <c r="E122" s="37"/>
      <c r="F122" s="205" t="s">
        <v>258</v>
      </c>
      <c r="G122" s="37"/>
      <c r="H122" s="37"/>
      <c r="I122" s="141"/>
      <c r="J122" s="37"/>
      <c r="K122" s="37"/>
      <c r="L122" s="41"/>
      <c r="M122" s="206"/>
      <c r="N122" s="77"/>
      <c r="O122" s="77"/>
      <c r="P122" s="77"/>
      <c r="Q122" s="77"/>
      <c r="R122" s="77"/>
      <c r="S122" s="77"/>
      <c r="T122" s="78"/>
      <c r="AT122" s="15" t="s">
        <v>165</v>
      </c>
      <c r="AU122" s="15" t="s">
        <v>72</v>
      </c>
    </row>
    <row r="123" s="10" customFormat="1">
      <c r="B123" s="208"/>
      <c r="C123" s="209"/>
      <c r="D123" s="204" t="s">
        <v>169</v>
      </c>
      <c r="E123" s="210" t="s">
        <v>1</v>
      </c>
      <c r="F123" s="211" t="s">
        <v>226</v>
      </c>
      <c r="G123" s="209"/>
      <c r="H123" s="212">
        <v>36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169</v>
      </c>
      <c r="AU123" s="218" t="s">
        <v>72</v>
      </c>
      <c r="AV123" s="10" t="s">
        <v>82</v>
      </c>
      <c r="AW123" s="10" t="s">
        <v>34</v>
      </c>
      <c r="AX123" s="10" t="s">
        <v>80</v>
      </c>
      <c r="AY123" s="218" t="s">
        <v>163</v>
      </c>
    </row>
    <row r="124" s="1" customFormat="1" ht="22.5" customHeight="1">
      <c r="B124" s="36"/>
      <c r="C124" s="192" t="s">
        <v>8</v>
      </c>
      <c r="D124" s="192" t="s">
        <v>157</v>
      </c>
      <c r="E124" s="193" t="s">
        <v>261</v>
      </c>
      <c r="F124" s="194" t="s">
        <v>262</v>
      </c>
      <c r="G124" s="195" t="s">
        <v>256</v>
      </c>
      <c r="H124" s="196">
        <v>135</v>
      </c>
      <c r="I124" s="197"/>
      <c r="J124" s="198">
        <f>ROUND(I124*H124,2)</f>
        <v>0</v>
      </c>
      <c r="K124" s="194" t="s">
        <v>161</v>
      </c>
      <c r="L124" s="41"/>
      <c r="M124" s="199" t="s">
        <v>1</v>
      </c>
      <c r="N124" s="200" t="s">
        <v>43</v>
      </c>
      <c r="O124" s="77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5" t="s">
        <v>162</v>
      </c>
      <c r="AT124" s="15" t="s">
        <v>157</v>
      </c>
      <c r="AU124" s="15" t="s">
        <v>72</v>
      </c>
      <c r="AY124" s="15" t="s">
        <v>163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5" t="s">
        <v>80</v>
      </c>
      <c r="BK124" s="203">
        <f>ROUND(I124*H124,2)</f>
        <v>0</v>
      </c>
      <c r="BL124" s="15" t="s">
        <v>162</v>
      </c>
      <c r="BM124" s="15" t="s">
        <v>963</v>
      </c>
    </row>
    <row r="125" s="1" customFormat="1">
      <c r="B125" s="36"/>
      <c r="C125" s="37"/>
      <c r="D125" s="204" t="s">
        <v>165</v>
      </c>
      <c r="E125" s="37"/>
      <c r="F125" s="205" t="s">
        <v>264</v>
      </c>
      <c r="G125" s="37"/>
      <c r="H125" s="37"/>
      <c r="I125" s="141"/>
      <c r="J125" s="37"/>
      <c r="K125" s="37"/>
      <c r="L125" s="41"/>
      <c r="M125" s="206"/>
      <c r="N125" s="77"/>
      <c r="O125" s="77"/>
      <c r="P125" s="77"/>
      <c r="Q125" s="77"/>
      <c r="R125" s="77"/>
      <c r="S125" s="77"/>
      <c r="T125" s="78"/>
      <c r="AT125" s="15" t="s">
        <v>165</v>
      </c>
      <c r="AU125" s="15" t="s">
        <v>72</v>
      </c>
    </row>
    <row r="126" s="11" customFormat="1">
      <c r="B126" s="219"/>
      <c r="C126" s="220"/>
      <c r="D126" s="204" t="s">
        <v>169</v>
      </c>
      <c r="E126" s="221" t="s">
        <v>1</v>
      </c>
      <c r="F126" s="222" t="s">
        <v>964</v>
      </c>
      <c r="G126" s="220"/>
      <c r="H126" s="221" t="s">
        <v>1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169</v>
      </c>
      <c r="AU126" s="228" t="s">
        <v>72</v>
      </c>
      <c r="AV126" s="11" t="s">
        <v>80</v>
      </c>
      <c r="AW126" s="11" t="s">
        <v>34</v>
      </c>
      <c r="AX126" s="11" t="s">
        <v>72</v>
      </c>
      <c r="AY126" s="228" t="s">
        <v>163</v>
      </c>
    </row>
    <row r="127" s="10" customFormat="1">
      <c r="B127" s="208"/>
      <c r="C127" s="209"/>
      <c r="D127" s="204" t="s">
        <v>169</v>
      </c>
      <c r="E127" s="210" t="s">
        <v>1</v>
      </c>
      <c r="F127" s="211" t="s">
        <v>226</v>
      </c>
      <c r="G127" s="209"/>
      <c r="H127" s="212">
        <v>36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169</v>
      </c>
      <c r="AU127" s="218" t="s">
        <v>72</v>
      </c>
      <c r="AV127" s="10" t="s">
        <v>82</v>
      </c>
      <c r="AW127" s="10" t="s">
        <v>34</v>
      </c>
      <c r="AX127" s="10" t="s">
        <v>72</v>
      </c>
      <c r="AY127" s="218" t="s">
        <v>163</v>
      </c>
    </row>
    <row r="128" s="11" customFormat="1">
      <c r="B128" s="219"/>
      <c r="C128" s="220"/>
      <c r="D128" s="204" t="s">
        <v>169</v>
      </c>
      <c r="E128" s="221" t="s">
        <v>1</v>
      </c>
      <c r="F128" s="222" t="s">
        <v>266</v>
      </c>
      <c r="G128" s="220"/>
      <c r="H128" s="221" t="s">
        <v>1</v>
      </c>
      <c r="I128" s="223"/>
      <c r="J128" s="220"/>
      <c r="K128" s="220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169</v>
      </c>
      <c r="AU128" s="228" t="s">
        <v>72</v>
      </c>
      <c r="AV128" s="11" t="s">
        <v>80</v>
      </c>
      <c r="AW128" s="11" t="s">
        <v>34</v>
      </c>
      <c r="AX128" s="11" t="s">
        <v>72</v>
      </c>
      <c r="AY128" s="228" t="s">
        <v>163</v>
      </c>
    </row>
    <row r="129" s="10" customFormat="1">
      <c r="B129" s="208"/>
      <c r="C129" s="209"/>
      <c r="D129" s="204" t="s">
        <v>169</v>
      </c>
      <c r="E129" s="210" t="s">
        <v>1</v>
      </c>
      <c r="F129" s="211" t="s">
        <v>267</v>
      </c>
      <c r="G129" s="209"/>
      <c r="H129" s="212">
        <v>99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169</v>
      </c>
      <c r="AU129" s="218" t="s">
        <v>72</v>
      </c>
      <c r="AV129" s="10" t="s">
        <v>82</v>
      </c>
      <c r="AW129" s="10" t="s">
        <v>34</v>
      </c>
      <c r="AX129" s="10" t="s">
        <v>72</v>
      </c>
      <c r="AY129" s="218" t="s">
        <v>163</v>
      </c>
    </row>
    <row r="130" s="12" customFormat="1">
      <c r="B130" s="239"/>
      <c r="C130" s="240"/>
      <c r="D130" s="204" t="s">
        <v>169</v>
      </c>
      <c r="E130" s="241" t="s">
        <v>1</v>
      </c>
      <c r="F130" s="242" t="s">
        <v>190</v>
      </c>
      <c r="G130" s="240"/>
      <c r="H130" s="243">
        <v>135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AT130" s="249" t="s">
        <v>169</v>
      </c>
      <c r="AU130" s="249" t="s">
        <v>72</v>
      </c>
      <c r="AV130" s="12" t="s">
        <v>162</v>
      </c>
      <c r="AW130" s="12" t="s">
        <v>34</v>
      </c>
      <c r="AX130" s="12" t="s">
        <v>80</v>
      </c>
      <c r="AY130" s="249" t="s">
        <v>163</v>
      </c>
    </row>
    <row r="131" s="1" customFormat="1" ht="22.5" customHeight="1">
      <c r="B131" s="36"/>
      <c r="C131" s="229" t="s">
        <v>248</v>
      </c>
      <c r="D131" s="229" t="s">
        <v>178</v>
      </c>
      <c r="E131" s="230" t="s">
        <v>269</v>
      </c>
      <c r="F131" s="231" t="s">
        <v>270</v>
      </c>
      <c r="G131" s="232" t="s">
        <v>271</v>
      </c>
      <c r="H131" s="233">
        <v>175.5</v>
      </c>
      <c r="I131" s="234"/>
      <c r="J131" s="235">
        <f>ROUND(I131*H131,2)</f>
        <v>0</v>
      </c>
      <c r="K131" s="231" t="s">
        <v>161</v>
      </c>
      <c r="L131" s="236"/>
      <c r="M131" s="237" t="s">
        <v>1</v>
      </c>
      <c r="N131" s="238" t="s">
        <v>43</v>
      </c>
      <c r="O131" s="77"/>
      <c r="P131" s="201">
        <f>O131*H131</f>
        <v>0</v>
      </c>
      <c r="Q131" s="201">
        <v>1</v>
      </c>
      <c r="R131" s="201">
        <f>Q131*H131</f>
        <v>175.5</v>
      </c>
      <c r="S131" s="201">
        <v>0</v>
      </c>
      <c r="T131" s="202">
        <f>S131*H131</f>
        <v>0</v>
      </c>
      <c r="AR131" s="15" t="s">
        <v>181</v>
      </c>
      <c r="AT131" s="15" t="s">
        <v>178</v>
      </c>
      <c r="AU131" s="15" t="s">
        <v>72</v>
      </c>
      <c r="AY131" s="15" t="s">
        <v>163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5" t="s">
        <v>80</v>
      </c>
      <c r="BK131" s="203">
        <f>ROUND(I131*H131,2)</f>
        <v>0</v>
      </c>
      <c r="BL131" s="15" t="s">
        <v>162</v>
      </c>
      <c r="BM131" s="15" t="s">
        <v>965</v>
      </c>
    </row>
    <row r="132" s="1" customFormat="1">
      <c r="B132" s="36"/>
      <c r="C132" s="37"/>
      <c r="D132" s="204" t="s">
        <v>165</v>
      </c>
      <c r="E132" s="37"/>
      <c r="F132" s="205" t="s">
        <v>270</v>
      </c>
      <c r="G132" s="37"/>
      <c r="H132" s="37"/>
      <c r="I132" s="141"/>
      <c r="J132" s="37"/>
      <c r="K132" s="37"/>
      <c r="L132" s="41"/>
      <c r="M132" s="206"/>
      <c r="N132" s="77"/>
      <c r="O132" s="77"/>
      <c r="P132" s="77"/>
      <c r="Q132" s="77"/>
      <c r="R132" s="77"/>
      <c r="S132" s="77"/>
      <c r="T132" s="78"/>
      <c r="AT132" s="15" t="s">
        <v>165</v>
      </c>
      <c r="AU132" s="15" t="s">
        <v>72</v>
      </c>
    </row>
    <row r="133" s="10" customFormat="1">
      <c r="B133" s="208"/>
      <c r="C133" s="209"/>
      <c r="D133" s="204" t="s">
        <v>169</v>
      </c>
      <c r="E133" s="210" t="s">
        <v>1</v>
      </c>
      <c r="F133" s="211" t="s">
        <v>966</v>
      </c>
      <c r="G133" s="209"/>
      <c r="H133" s="212">
        <v>175.5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169</v>
      </c>
      <c r="AU133" s="218" t="s">
        <v>72</v>
      </c>
      <c r="AV133" s="10" t="s">
        <v>82</v>
      </c>
      <c r="AW133" s="10" t="s">
        <v>34</v>
      </c>
      <c r="AX133" s="10" t="s">
        <v>80</v>
      </c>
      <c r="AY133" s="218" t="s">
        <v>163</v>
      </c>
    </row>
    <row r="134" s="1" customFormat="1" ht="22.5" customHeight="1">
      <c r="B134" s="36"/>
      <c r="C134" s="192" t="s">
        <v>253</v>
      </c>
      <c r="D134" s="192" t="s">
        <v>157</v>
      </c>
      <c r="E134" s="193" t="s">
        <v>275</v>
      </c>
      <c r="F134" s="194" t="s">
        <v>276</v>
      </c>
      <c r="G134" s="195" t="s">
        <v>277</v>
      </c>
      <c r="H134" s="196">
        <v>140</v>
      </c>
      <c r="I134" s="197"/>
      <c r="J134" s="198">
        <f>ROUND(I134*H134,2)</f>
        <v>0</v>
      </c>
      <c r="K134" s="194" t="s">
        <v>161</v>
      </c>
      <c r="L134" s="41"/>
      <c r="M134" s="199" t="s">
        <v>1</v>
      </c>
      <c r="N134" s="200" t="s">
        <v>43</v>
      </c>
      <c r="O134" s="77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5" t="s">
        <v>162</v>
      </c>
      <c r="AT134" s="15" t="s">
        <v>157</v>
      </c>
      <c r="AU134" s="15" t="s">
        <v>72</v>
      </c>
      <c r="AY134" s="15" t="s">
        <v>163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5" t="s">
        <v>80</v>
      </c>
      <c r="BK134" s="203">
        <f>ROUND(I134*H134,2)</f>
        <v>0</v>
      </c>
      <c r="BL134" s="15" t="s">
        <v>162</v>
      </c>
      <c r="BM134" s="15" t="s">
        <v>967</v>
      </c>
    </row>
    <row r="135" s="1" customFormat="1">
      <c r="B135" s="36"/>
      <c r="C135" s="37"/>
      <c r="D135" s="204" t="s">
        <v>165</v>
      </c>
      <c r="E135" s="37"/>
      <c r="F135" s="205" t="s">
        <v>279</v>
      </c>
      <c r="G135" s="37"/>
      <c r="H135" s="37"/>
      <c r="I135" s="141"/>
      <c r="J135" s="37"/>
      <c r="K135" s="37"/>
      <c r="L135" s="41"/>
      <c r="M135" s="206"/>
      <c r="N135" s="77"/>
      <c r="O135" s="77"/>
      <c r="P135" s="77"/>
      <c r="Q135" s="77"/>
      <c r="R135" s="77"/>
      <c r="S135" s="77"/>
      <c r="T135" s="78"/>
      <c r="AT135" s="15" t="s">
        <v>165</v>
      </c>
      <c r="AU135" s="15" t="s">
        <v>72</v>
      </c>
    </row>
    <row r="136" s="10" customFormat="1">
      <c r="B136" s="208"/>
      <c r="C136" s="209"/>
      <c r="D136" s="204" t="s">
        <v>169</v>
      </c>
      <c r="E136" s="210" t="s">
        <v>1</v>
      </c>
      <c r="F136" s="211" t="s">
        <v>968</v>
      </c>
      <c r="G136" s="209"/>
      <c r="H136" s="212">
        <v>140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169</v>
      </c>
      <c r="AU136" s="218" t="s">
        <v>72</v>
      </c>
      <c r="AV136" s="10" t="s">
        <v>82</v>
      </c>
      <c r="AW136" s="10" t="s">
        <v>34</v>
      </c>
      <c r="AX136" s="10" t="s">
        <v>80</v>
      </c>
      <c r="AY136" s="218" t="s">
        <v>163</v>
      </c>
    </row>
    <row r="137" s="1" customFormat="1" ht="22.5" customHeight="1">
      <c r="B137" s="36"/>
      <c r="C137" s="229" t="s">
        <v>260</v>
      </c>
      <c r="D137" s="229" t="s">
        <v>178</v>
      </c>
      <c r="E137" s="230" t="s">
        <v>281</v>
      </c>
      <c r="F137" s="231" t="s">
        <v>282</v>
      </c>
      <c r="G137" s="232" t="s">
        <v>271</v>
      </c>
      <c r="H137" s="233">
        <v>36</v>
      </c>
      <c r="I137" s="234"/>
      <c r="J137" s="235">
        <f>ROUND(I137*H137,2)</f>
        <v>0</v>
      </c>
      <c r="K137" s="231" t="s">
        <v>161</v>
      </c>
      <c r="L137" s="236"/>
      <c r="M137" s="237" t="s">
        <v>1</v>
      </c>
      <c r="N137" s="238" t="s">
        <v>43</v>
      </c>
      <c r="O137" s="77"/>
      <c r="P137" s="201">
        <f>O137*H137</f>
        <v>0</v>
      </c>
      <c r="Q137" s="201">
        <v>1</v>
      </c>
      <c r="R137" s="201">
        <f>Q137*H137</f>
        <v>36</v>
      </c>
      <c r="S137" s="201">
        <v>0</v>
      </c>
      <c r="T137" s="202">
        <f>S137*H137</f>
        <v>0</v>
      </c>
      <c r="AR137" s="15" t="s">
        <v>181</v>
      </c>
      <c r="AT137" s="15" t="s">
        <v>178</v>
      </c>
      <c r="AU137" s="15" t="s">
        <v>72</v>
      </c>
      <c r="AY137" s="15" t="s">
        <v>163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5" t="s">
        <v>80</v>
      </c>
      <c r="BK137" s="203">
        <f>ROUND(I137*H137,2)</f>
        <v>0</v>
      </c>
      <c r="BL137" s="15" t="s">
        <v>162</v>
      </c>
      <c r="BM137" s="15" t="s">
        <v>969</v>
      </c>
    </row>
    <row r="138" s="1" customFormat="1">
      <c r="B138" s="36"/>
      <c r="C138" s="37"/>
      <c r="D138" s="204" t="s">
        <v>165</v>
      </c>
      <c r="E138" s="37"/>
      <c r="F138" s="205" t="s">
        <v>282</v>
      </c>
      <c r="G138" s="37"/>
      <c r="H138" s="37"/>
      <c r="I138" s="141"/>
      <c r="J138" s="37"/>
      <c r="K138" s="37"/>
      <c r="L138" s="41"/>
      <c r="M138" s="206"/>
      <c r="N138" s="77"/>
      <c r="O138" s="77"/>
      <c r="P138" s="77"/>
      <c r="Q138" s="77"/>
      <c r="R138" s="77"/>
      <c r="S138" s="77"/>
      <c r="T138" s="78"/>
      <c r="AT138" s="15" t="s">
        <v>165</v>
      </c>
      <c r="AU138" s="15" t="s">
        <v>72</v>
      </c>
    </row>
    <row r="139" s="10" customFormat="1">
      <c r="B139" s="208"/>
      <c r="C139" s="209"/>
      <c r="D139" s="204" t="s">
        <v>169</v>
      </c>
      <c r="E139" s="210" t="s">
        <v>1</v>
      </c>
      <c r="F139" s="211" t="s">
        <v>970</v>
      </c>
      <c r="G139" s="209"/>
      <c r="H139" s="212">
        <v>36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169</v>
      </c>
      <c r="AU139" s="218" t="s">
        <v>72</v>
      </c>
      <c r="AV139" s="10" t="s">
        <v>82</v>
      </c>
      <c r="AW139" s="10" t="s">
        <v>34</v>
      </c>
      <c r="AX139" s="10" t="s">
        <v>80</v>
      </c>
      <c r="AY139" s="218" t="s">
        <v>163</v>
      </c>
    </row>
    <row r="140" s="1" customFormat="1" ht="22.5" customHeight="1">
      <c r="B140" s="36"/>
      <c r="C140" s="192" t="s">
        <v>268</v>
      </c>
      <c r="D140" s="192" t="s">
        <v>157</v>
      </c>
      <c r="E140" s="193" t="s">
        <v>292</v>
      </c>
      <c r="F140" s="194" t="s">
        <v>293</v>
      </c>
      <c r="G140" s="195" t="s">
        <v>294</v>
      </c>
      <c r="H140" s="196">
        <v>0.80000000000000004</v>
      </c>
      <c r="I140" s="197"/>
      <c r="J140" s="198">
        <f>ROUND(I140*H140,2)</f>
        <v>0</v>
      </c>
      <c r="K140" s="194" t="s">
        <v>161</v>
      </c>
      <c r="L140" s="41"/>
      <c r="M140" s="199" t="s">
        <v>1</v>
      </c>
      <c r="N140" s="200" t="s">
        <v>43</v>
      </c>
      <c r="O140" s="77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5" t="s">
        <v>162</v>
      </c>
      <c r="AT140" s="15" t="s">
        <v>157</v>
      </c>
      <c r="AU140" s="15" t="s">
        <v>72</v>
      </c>
      <c r="AY140" s="15" t="s">
        <v>163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5" t="s">
        <v>80</v>
      </c>
      <c r="BK140" s="203">
        <f>ROUND(I140*H140,2)</f>
        <v>0</v>
      </c>
      <c r="BL140" s="15" t="s">
        <v>162</v>
      </c>
      <c r="BM140" s="15" t="s">
        <v>971</v>
      </c>
    </row>
    <row r="141" s="1" customFormat="1">
      <c r="B141" s="36"/>
      <c r="C141" s="37"/>
      <c r="D141" s="204" t="s">
        <v>165</v>
      </c>
      <c r="E141" s="37"/>
      <c r="F141" s="205" t="s">
        <v>296</v>
      </c>
      <c r="G141" s="37"/>
      <c r="H141" s="37"/>
      <c r="I141" s="141"/>
      <c r="J141" s="37"/>
      <c r="K141" s="37"/>
      <c r="L141" s="41"/>
      <c r="M141" s="206"/>
      <c r="N141" s="77"/>
      <c r="O141" s="77"/>
      <c r="P141" s="77"/>
      <c r="Q141" s="77"/>
      <c r="R141" s="77"/>
      <c r="S141" s="77"/>
      <c r="T141" s="78"/>
      <c r="AT141" s="15" t="s">
        <v>165</v>
      </c>
      <c r="AU141" s="15" t="s">
        <v>72</v>
      </c>
    </row>
    <row r="142" s="10" customFormat="1">
      <c r="B142" s="208"/>
      <c r="C142" s="209"/>
      <c r="D142" s="204" t="s">
        <v>169</v>
      </c>
      <c r="E142" s="210" t="s">
        <v>1</v>
      </c>
      <c r="F142" s="211" t="s">
        <v>972</v>
      </c>
      <c r="G142" s="209"/>
      <c r="H142" s="212">
        <v>0.80000000000000004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169</v>
      </c>
      <c r="AU142" s="218" t="s">
        <v>72</v>
      </c>
      <c r="AV142" s="10" t="s">
        <v>82</v>
      </c>
      <c r="AW142" s="10" t="s">
        <v>34</v>
      </c>
      <c r="AX142" s="10" t="s">
        <v>80</v>
      </c>
      <c r="AY142" s="218" t="s">
        <v>163</v>
      </c>
    </row>
    <row r="143" s="1" customFormat="1" ht="22.5" customHeight="1">
      <c r="B143" s="36"/>
      <c r="C143" s="192" t="s">
        <v>274</v>
      </c>
      <c r="D143" s="192" t="s">
        <v>157</v>
      </c>
      <c r="E143" s="193" t="s">
        <v>973</v>
      </c>
      <c r="F143" s="194" t="s">
        <v>974</v>
      </c>
      <c r="G143" s="195" t="s">
        <v>294</v>
      </c>
      <c r="H143" s="196">
        <v>0.126</v>
      </c>
      <c r="I143" s="197"/>
      <c r="J143" s="198">
        <f>ROUND(I143*H143,2)</f>
        <v>0</v>
      </c>
      <c r="K143" s="194" t="s">
        <v>161</v>
      </c>
      <c r="L143" s="41"/>
      <c r="M143" s="199" t="s">
        <v>1</v>
      </c>
      <c r="N143" s="200" t="s">
        <v>43</v>
      </c>
      <c r="O143" s="77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5" t="s">
        <v>162</v>
      </c>
      <c r="AT143" s="15" t="s">
        <v>157</v>
      </c>
      <c r="AU143" s="15" t="s">
        <v>72</v>
      </c>
      <c r="AY143" s="15" t="s">
        <v>163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5" t="s">
        <v>80</v>
      </c>
      <c r="BK143" s="203">
        <f>ROUND(I143*H143,2)</f>
        <v>0</v>
      </c>
      <c r="BL143" s="15" t="s">
        <v>162</v>
      </c>
      <c r="BM143" s="15" t="s">
        <v>975</v>
      </c>
    </row>
    <row r="144" s="1" customFormat="1">
      <c r="B144" s="36"/>
      <c r="C144" s="37"/>
      <c r="D144" s="204" t="s">
        <v>165</v>
      </c>
      <c r="E144" s="37"/>
      <c r="F144" s="205" t="s">
        <v>976</v>
      </c>
      <c r="G144" s="37"/>
      <c r="H144" s="37"/>
      <c r="I144" s="141"/>
      <c r="J144" s="37"/>
      <c r="K144" s="37"/>
      <c r="L144" s="41"/>
      <c r="M144" s="206"/>
      <c r="N144" s="77"/>
      <c r="O144" s="77"/>
      <c r="P144" s="77"/>
      <c r="Q144" s="77"/>
      <c r="R144" s="77"/>
      <c r="S144" s="77"/>
      <c r="T144" s="78"/>
      <c r="AT144" s="15" t="s">
        <v>165</v>
      </c>
      <c r="AU144" s="15" t="s">
        <v>72</v>
      </c>
    </row>
    <row r="145" s="10" customFormat="1">
      <c r="B145" s="208"/>
      <c r="C145" s="209"/>
      <c r="D145" s="204" t="s">
        <v>169</v>
      </c>
      <c r="E145" s="210" t="s">
        <v>1</v>
      </c>
      <c r="F145" s="211" t="s">
        <v>977</v>
      </c>
      <c r="G145" s="209"/>
      <c r="H145" s="212">
        <v>0.126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169</v>
      </c>
      <c r="AU145" s="218" t="s">
        <v>72</v>
      </c>
      <c r="AV145" s="10" t="s">
        <v>82</v>
      </c>
      <c r="AW145" s="10" t="s">
        <v>34</v>
      </c>
      <c r="AX145" s="10" t="s">
        <v>80</v>
      </c>
      <c r="AY145" s="218" t="s">
        <v>163</v>
      </c>
    </row>
    <row r="146" s="1" customFormat="1" ht="22.5" customHeight="1">
      <c r="B146" s="36"/>
      <c r="C146" s="192" t="s">
        <v>7</v>
      </c>
      <c r="D146" s="192" t="s">
        <v>157</v>
      </c>
      <c r="E146" s="193" t="s">
        <v>299</v>
      </c>
      <c r="F146" s="194" t="s">
        <v>300</v>
      </c>
      <c r="G146" s="195" t="s">
        <v>271</v>
      </c>
      <c r="H146" s="196">
        <v>211.5</v>
      </c>
      <c r="I146" s="197"/>
      <c r="J146" s="198">
        <f>ROUND(I146*H146,2)</f>
        <v>0</v>
      </c>
      <c r="K146" s="194" t="s">
        <v>161</v>
      </c>
      <c r="L146" s="41"/>
      <c r="M146" s="199" t="s">
        <v>1</v>
      </c>
      <c r="N146" s="200" t="s">
        <v>43</v>
      </c>
      <c r="O146" s="77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5" t="s">
        <v>162</v>
      </c>
      <c r="AT146" s="15" t="s">
        <v>157</v>
      </c>
      <c r="AU146" s="15" t="s">
        <v>72</v>
      </c>
      <c r="AY146" s="15" t="s">
        <v>163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5" t="s">
        <v>80</v>
      </c>
      <c r="BK146" s="203">
        <f>ROUND(I146*H146,2)</f>
        <v>0</v>
      </c>
      <c r="BL146" s="15" t="s">
        <v>162</v>
      </c>
      <c r="BM146" s="15" t="s">
        <v>978</v>
      </c>
    </row>
    <row r="147" s="1" customFormat="1">
      <c r="B147" s="36"/>
      <c r="C147" s="37"/>
      <c r="D147" s="204" t="s">
        <v>165</v>
      </c>
      <c r="E147" s="37"/>
      <c r="F147" s="205" t="s">
        <v>302</v>
      </c>
      <c r="G147" s="37"/>
      <c r="H147" s="37"/>
      <c r="I147" s="141"/>
      <c r="J147" s="37"/>
      <c r="K147" s="37"/>
      <c r="L147" s="41"/>
      <c r="M147" s="206"/>
      <c r="N147" s="77"/>
      <c r="O147" s="77"/>
      <c r="P147" s="77"/>
      <c r="Q147" s="77"/>
      <c r="R147" s="77"/>
      <c r="S147" s="77"/>
      <c r="T147" s="78"/>
      <c r="AT147" s="15" t="s">
        <v>165</v>
      </c>
      <c r="AU147" s="15" t="s">
        <v>72</v>
      </c>
    </row>
    <row r="148" s="11" customFormat="1">
      <c r="B148" s="219"/>
      <c r="C148" s="220"/>
      <c r="D148" s="204" t="s">
        <v>169</v>
      </c>
      <c r="E148" s="221" t="s">
        <v>1</v>
      </c>
      <c r="F148" s="222" t="s">
        <v>979</v>
      </c>
      <c r="G148" s="220"/>
      <c r="H148" s="221" t="s">
        <v>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169</v>
      </c>
      <c r="AU148" s="228" t="s">
        <v>72</v>
      </c>
      <c r="AV148" s="11" t="s">
        <v>80</v>
      </c>
      <c r="AW148" s="11" t="s">
        <v>34</v>
      </c>
      <c r="AX148" s="11" t="s">
        <v>72</v>
      </c>
      <c r="AY148" s="228" t="s">
        <v>163</v>
      </c>
    </row>
    <row r="149" s="10" customFormat="1">
      <c r="B149" s="208"/>
      <c r="C149" s="209"/>
      <c r="D149" s="204" t="s">
        <v>169</v>
      </c>
      <c r="E149" s="210" t="s">
        <v>1</v>
      </c>
      <c r="F149" s="211" t="s">
        <v>980</v>
      </c>
      <c r="G149" s="209"/>
      <c r="H149" s="212">
        <v>211.5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169</v>
      </c>
      <c r="AU149" s="218" t="s">
        <v>72</v>
      </c>
      <c r="AV149" s="10" t="s">
        <v>82</v>
      </c>
      <c r="AW149" s="10" t="s">
        <v>34</v>
      </c>
      <c r="AX149" s="10" t="s">
        <v>80</v>
      </c>
      <c r="AY149" s="218" t="s">
        <v>163</v>
      </c>
    </row>
    <row r="150" s="1" customFormat="1" ht="22.5" customHeight="1">
      <c r="B150" s="36"/>
      <c r="C150" s="192" t="s">
        <v>285</v>
      </c>
      <c r="D150" s="192" t="s">
        <v>157</v>
      </c>
      <c r="E150" s="193" t="s">
        <v>306</v>
      </c>
      <c r="F150" s="194" t="s">
        <v>307</v>
      </c>
      <c r="G150" s="195" t="s">
        <v>173</v>
      </c>
      <c r="H150" s="196">
        <v>26</v>
      </c>
      <c r="I150" s="197"/>
      <c r="J150" s="198">
        <f>ROUND(I150*H150,2)</f>
        <v>0</v>
      </c>
      <c r="K150" s="194" t="s">
        <v>161</v>
      </c>
      <c r="L150" s="41"/>
      <c r="M150" s="199" t="s">
        <v>1</v>
      </c>
      <c r="N150" s="200" t="s">
        <v>43</v>
      </c>
      <c r="O150" s="77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5" t="s">
        <v>162</v>
      </c>
      <c r="AT150" s="15" t="s">
        <v>157</v>
      </c>
      <c r="AU150" s="15" t="s">
        <v>72</v>
      </c>
      <c r="AY150" s="15" t="s">
        <v>163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5" t="s">
        <v>80</v>
      </c>
      <c r="BK150" s="203">
        <f>ROUND(I150*H150,2)</f>
        <v>0</v>
      </c>
      <c r="BL150" s="15" t="s">
        <v>162</v>
      </c>
      <c r="BM150" s="15" t="s">
        <v>981</v>
      </c>
    </row>
    <row r="151" s="1" customFormat="1">
      <c r="B151" s="36"/>
      <c r="C151" s="37"/>
      <c r="D151" s="204" t="s">
        <v>165</v>
      </c>
      <c r="E151" s="37"/>
      <c r="F151" s="205" t="s">
        <v>309</v>
      </c>
      <c r="G151" s="37"/>
      <c r="H151" s="37"/>
      <c r="I151" s="141"/>
      <c r="J151" s="37"/>
      <c r="K151" s="37"/>
      <c r="L151" s="41"/>
      <c r="M151" s="206"/>
      <c r="N151" s="77"/>
      <c r="O151" s="77"/>
      <c r="P151" s="77"/>
      <c r="Q151" s="77"/>
      <c r="R151" s="77"/>
      <c r="S151" s="77"/>
      <c r="T151" s="78"/>
      <c r="AT151" s="15" t="s">
        <v>165</v>
      </c>
      <c r="AU151" s="15" t="s">
        <v>72</v>
      </c>
    </row>
    <row r="152" s="1" customFormat="1">
      <c r="B152" s="36"/>
      <c r="C152" s="37"/>
      <c r="D152" s="204" t="s">
        <v>167</v>
      </c>
      <c r="E152" s="37"/>
      <c r="F152" s="207" t="s">
        <v>310</v>
      </c>
      <c r="G152" s="37"/>
      <c r="H152" s="37"/>
      <c r="I152" s="141"/>
      <c r="J152" s="37"/>
      <c r="K152" s="37"/>
      <c r="L152" s="41"/>
      <c r="M152" s="206"/>
      <c r="N152" s="77"/>
      <c r="O152" s="77"/>
      <c r="P152" s="77"/>
      <c r="Q152" s="77"/>
      <c r="R152" s="77"/>
      <c r="S152" s="77"/>
      <c r="T152" s="78"/>
      <c r="AT152" s="15" t="s">
        <v>167</v>
      </c>
      <c r="AU152" s="15" t="s">
        <v>72</v>
      </c>
    </row>
    <row r="153" s="10" customFormat="1">
      <c r="B153" s="208"/>
      <c r="C153" s="209"/>
      <c r="D153" s="204" t="s">
        <v>169</v>
      </c>
      <c r="E153" s="210" t="s">
        <v>1</v>
      </c>
      <c r="F153" s="211" t="s">
        <v>312</v>
      </c>
      <c r="G153" s="209"/>
      <c r="H153" s="212">
        <v>26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169</v>
      </c>
      <c r="AU153" s="218" t="s">
        <v>72</v>
      </c>
      <c r="AV153" s="10" t="s">
        <v>82</v>
      </c>
      <c r="AW153" s="10" t="s">
        <v>34</v>
      </c>
      <c r="AX153" s="10" t="s">
        <v>80</v>
      </c>
      <c r="AY153" s="218" t="s">
        <v>163</v>
      </c>
    </row>
    <row r="154" s="1" customFormat="1" ht="22.5" customHeight="1">
      <c r="B154" s="36"/>
      <c r="C154" s="192" t="s">
        <v>291</v>
      </c>
      <c r="D154" s="192" t="s">
        <v>157</v>
      </c>
      <c r="E154" s="193" t="s">
        <v>322</v>
      </c>
      <c r="F154" s="194" t="s">
        <v>323</v>
      </c>
      <c r="G154" s="195" t="s">
        <v>271</v>
      </c>
      <c r="H154" s="196">
        <v>18.707000000000001</v>
      </c>
      <c r="I154" s="197"/>
      <c r="J154" s="198">
        <f>ROUND(I154*H154,2)</f>
        <v>0</v>
      </c>
      <c r="K154" s="194" t="s">
        <v>161</v>
      </c>
      <c r="L154" s="41"/>
      <c r="M154" s="199" t="s">
        <v>1</v>
      </c>
      <c r="N154" s="200" t="s">
        <v>43</v>
      </c>
      <c r="O154" s="77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5" t="s">
        <v>162</v>
      </c>
      <c r="AT154" s="15" t="s">
        <v>157</v>
      </c>
      <c r="AU154" s="15" t="s">
        <v>72</v>
      </c>
      <c r="AY154" s="15" t="s">
        <v>163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5" t="s">
        <v>80</v>
      </c>
      <c r="BK154" s="203">
        <f>ROUND(I154*H154,2)</f>
        <v>0</v>
      </c>
      <c r="BL154" s="15" t="s">
        <v>162</v>
      </c>
      <c r="BM154" s="15" t="s">
        <v>982</v>
      </c>
    </row>
    <row r="155" s="1" customFormat="1">
      <c r="B155" s="36"/>
      <c r="C155" s="37"/>
      <c r="D155" s="204" t="s">
        <v>165</v>
      </c>
      <c r="E155" s="37"/>
      <c r="F155" s="205" t="s">
        <v>325</v>
      </c>
      <c r="G155" s="37"/>
      <c r="H155" s="37"/>
      <c r="I155" s="141"/>
      <c r="J155" s="37"/>
      <c r="K155" s="37"/>
      <c r="L155" s="41"/>
      <c r="M155" s="206"/>
      <c r="N155" s="77"/>
      <c r="O155" s="77"/>
      <c r="P155" s="77"/>
      <c r="Q155" s="77"/>
      <c r="R155" s="77"/>
      <c r="S155" s="77"/>
      <c r="T155" s="78"/>
      <c r="AT155" s="15" t="s">
        <v>165</v>
      </c>
      <c r="AU155" s="15" t="s">
        <v>72</v>
      </c>
    </row>
    <row r="156" s="11" customFormat="1">
      <c r="B156" s="219"/>
      <c r="C156" s="220"/>
      <c r="D156" s="204" t="s">
        <v>169</v>
      </c>
      <c r="E156" s="221" t="s">
        <v>1</v>
      </c>
      <c r="F156" s="222" t="s">
        <v>983</v>
      </c>
      <c r="G156" s="220"/>
      <c r="H156" s="221" t="s">
        <v>1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169</v>
      </c>
      <c r="AU156" s="228" t="s">
        <v>72</v>
      </c>
      <c r="AV156" s="11" t="s">
        <v>80</v>
      </c>
      <c r="AW156" s="11" t="s">
        <v>34</v>
      </c>
      <c r="AX156" s="11" t="s">
        <v>72</v>
      </c>
      <c r="AY156" s="228" t="s">
        <v>163</v>
      </c>
    </row>
    <row r="157" s="10" customFormat="1">
      <c r="B157" s="208"/>
      <c r="C157" s="209"/>
      <c r="D157" s="204" t="s">
        <v>169</v>
      </c>
      <c r="E157" s="210" t="s">
        <v>1</v>
      </c>
      <c r="F157" s="211" t="s">
        <v>984</v>
      </c>
      <c r="G157" s="209"/>
      <c r="H157" s="212">
        <v>18.707000000000001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169</v>
      </c>
      <c r="AU157" s="218" t="s">
        <v>72</v>
      </c>
      <c r="AV157" s="10" t="s">
        <v>82</v>
      </c>
      <c r="AW157" s="10" t="s">
        <v>34</v>
      </c>
      <c r="AX157" s="10" t="s">
        <v>80</v>
      </c>
      <c r="AY157" s="218" t="s">
        <v>163</v>
      </c>
    </row>
    <row r="158" s="1" customFormat="1" ht="22.5" customHeight="1">
      <c r="B158" s="36"/>
      <c r="C158" s="192" t="s">
        <v>298</v>
      </c>
      <c r="D158" s="192" t="s">
        <v>157</v>
      </c>
      <c r="E158" s="193" t="s">
        <v>299</v>
      </c>
      <c r="F158" s="194" t="s">
        <v>300</v>
      </c>
      <c r="G158" s="195" t="s">
        <v>271</v>
      </c>
      <c r="H158" s="196">
        <v>61.229999999999997</v>
      </c>
      <c r="I158" s="197"/>
      <c r="J158" s="198">
        <f>ROUND(I158*H158,2)</f>
        <v>0</v>
      </c>
      <c r="K158" s="194" t="s">
        <v>161</v>
      </c>
      <c r="L158" s="41"/>
      <c r="M158" s="199" t="s">
        <v>1</v>
      </c>
      <c r="N158" s="200" t="s">
        <v>43</v>
      </c>
      <c r="O158" s="77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5" t="s">
        <v>162</v>
      </c>
      <c r="AT158" s="15" t="s">
        <v>157</v>
      </c>
      <c r="AU158" s="15" t="s">
        <v>72</v>
      </c>
      <c r="AY158" s="15" t="s">
        <v>163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5" t="s">
        <v>80</v>
      </c>
      <c r="BK158" s="203">
        <f>ROUND(I158*H158,2)</f>
        <v>0</v>
      </c>
      <c r="BL158" s="15" t="s">
        <v>162</v>
      </c>
      <c r="BM158" s="15" t="s">
        <v>985</v>
      </c>
    </row>
    <row r="159" s="1" customFormat="1">
      <c r="B159" s="36"/>
      <c r="C159" s="37"/>
      <c r="D159" s="204" t="s">
        <v>165</v>
      </c>
      <c r="E159" s="37"/>
      <c r="F159" s="205" t="s">
        <v>302</v>
      </c>
      <c r="G159" s="37"/>
      <c r="H159" s="37"/>
      <c r="I159" s="141"/>
      <c r="J159" s="37"/>
      <c r="K159" s="37"/>
      <c r="L159" s="41"/>
      <c r="M159" s="206"/>
      <c r="N159" s="77"/>
      <c r="O159" s="77"/>
      <c r="P159" s="77"/>
      <c r="Q159" s="77"/>
      <c r="R159" s="77"/>
      <c r="S159" s="77"/>
      <c r="T159" s="78"/>
      <c r="AT159" s="15" t="s">
        <v>165</v>
      </c>
      <c r="AU159" s="15" t="s">
        <v>72</v>
      </c>
    </row>
    <row r="160" s="11" customFormat="1">
      <c r="B160" s="219"/>
      <c r="C160" s="220"/>
      <c r="D160" s="204" t="s">
        <v>169</v>
      </c>
      <c r="E160" s="221" t="s">
        <v>1</v>
      </c>
      <c r="F160" s="222" t="s">
        <v>354</v>
      </c>
      <c r="G160" s="220"/>
      <c r="H160" s="221" t="s">
        <v>1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169</v>
      </c>
      <c r="AU160" s="228" t="s">
        <v>72</v>
      </c>
      <c r="AV160" s="11" t="s">
        <v>80</v>
      </c>
      <c r="AW160" s="11" t="s">
        <v>34</v>
      </c>
      <c r="AX160" s="11" t="s">
        <v>72</v>
      </c>
      <c r="AY160" s="228" t="s">
        <v>163</v>
      </c>
    </row>
    <row r="161" s="10" customFormat="1">
      <c r="B161" s="208"/>
      <c r="C161" s="209"/>
      <c r="D161" s="204" t="s">
        <v>169</v>
      </c>
      <c r="E161" s="210" t="s">
        <v>1</v>
      </c>
      <c r="F161" s="211" t="s">
        <v>986</v>
      </c>
      <c r="G161" s="209"/>
      <c r="H161" s="212">
        <v>61.200000000000003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169</v>
      </c>
      <c r="AU161" s="218" t="s">
        <v>72</v>
      </c>
      <c r="AV161" s="10" t="s">
        <v>82</v>
      </c>
      <c r="AW161" s="10" t="s">
        <v>34</v>
      </c>
      <c r="AX161" s="10" t="s">
        <v>72</v>
      </c>
      <c r="AY161" s="218" t="s">
        <v>163</v>
      </c>
    </row>
    <row r="162" s="11" customFormat="1">
      <c r="B162" s="219"/>
      <c r="C162" s="220"/>
      <c r="D162" s="204" t="s">
        <v>169</v>
      </c>
      <c r="E162" s="221" t="s">
        <v>1</v>
      </c>
      <c r="F162" s="222" t="s">
        <v>576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169</v>
      </c>
      <c r="AU162" s="228" t="s">
        <v>72</v>
      </c>
      <c r="AV162" s="11" t="s">
        <v>80</v>
      </c>
      <c r="AW162" s="11" t="s">
        <v>34</v>
      </c>
      <c r="AX162" s="11" t="s">
        <v>72</v>
      </c>
      <c r="AY162" s="228" t="s">
        <v>163</v>
      </c>
    </row>
    <row r="163" s="10" customFormat="1">
      <c r="B163" s="208"/>
      <c r="C163" s="209"/>
      <c r="D163" s="204" t="s">
        <v>169</v>
      </c>
      <c r="E163" s="210" t="s">
        <v>1</v>
      </c>
      <c r="F163" s="211" t="s">
        <v>987</v>
      </c>
      <c r="G163" s="209"/>
      <c r="H163" s="212">
        <v>0.029999999999999999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169</v>
      </c>
      <c r="AU163" s="218" t="s">
        <v>72</v>
      </c>
      <c r="AV163" s="10" t="s">
        <v>82</v>
      </c>
      <c r="AW163" s="10" t="s">
        <v>34</v>
      </c>
      <c r="AX163" s="10" t="s">
        <v>72</v>
      </c>
      <c r="AY163" s="218" t="s">
        <v>163</v>
      </c>
    </row>
    <row r="164" s="12" customFormat="1">
      <c r="B164" s="239"/>
      <c r="C164" s="240"/>
      <c r="D164" s="204" t="s">
        <v>169</v>
      </c>
      <c r="E164" s="241" t="s">
        <v>1</v>
      </c>
      <c r="F164" s="242" t="s">
        <v>190</v>
      </c>
      <c r="G164" s="240"/>
      <c r="H164" s="243">
        <v>61.229999999999997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169</v>
      </c>
      <c r="AU164" s="249" t="s">
        <v>72</v>
      </c>
      <c r="AV164" s="12" t="s">
        <v>162</v>
      </c>
      <c r="AW164" s="12" t="s">
        <v>34</v>
      </c>
      <c r="AX164" s="12" t="s">
        <v>80</v>
      </c>
      <c r="AY164" s="249" t="s">
        <v>163</v>
      </c>
    </row>
    <row r="165" s="1" customFormat="1" ht="22.5" customHeight="1">
      <c r="B165" s="36"/>
      <c r="C165" s="192" t="s">
        <v>305</v>
      </c>
      <c r="D165" s="192" t="s">
        <v>157</v>
      </c>
      <c r="E165" s="193" t="s">
        <v>344</v>
      </c>
      <c r="F165" s="194" t="s">
        <v>345</v>
      </c>
      <c r="G165" s="195" t="s">
        <v>271</v>
      </c>
      <c r="H165" s="196">
        <v>12.484</v>
      </c>
      <c r="I165" s="197"/>
      <c r="J165" s="198">
        <f>ROUND(I165*H165,2)</f>
        <v>0</v>
      </c>
      <c r="K165" s="194" t="s">
        <v>161</v>
      </c>
      <c r="L165" s="41"/>
      <c r="M165" s="199" t="s">
        <v>1</v>
      </c>
      <c r="N165" s="200" t="s">
        <v>43</v>
      </c>
      <c r="O165" s="77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5" t="s">
        <v>162</v>
      </c>
      <c r="AT165" s="15" t="s">
        <v>157</v>
      </c>
      <c r="AU165" s="15" t="s">
        <v>72</v>
      </c>
      <c r="AY165" s="15" t="s">
        <v>163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5" t="s">
        <v>80</v>
      </c>
      <c r="BK165" s="203">
        <f>ROUND(I165*H165,2)</f>
        <v>0</v>
      </c>
      <c r="BL165" s="15" t="s">
        <v>162</v>
      </c>
      <c r="BM165" s="15" t="s">
        <v>988</v>
      </c>
    </row>
    <row r="166" s="1" customFormat="1">
      <c r="B166" s="36"/>
      <c r="C166" s="37"/>
      <c r="D166" s="204" t="s">
        <v>165</v>
      </c>
      <c r="E166" s="37"/>
      <c r="F166" s="205" t="s">
        <v>347</v>
      </c>
      <c r="G166" s="37"/>
      <c r="H166" s="37"/>
      <c r="I166" s="141"/>
      <c r="J166" s="37"/>
      <c r="K166" s="37"/>
      <c r="L166" s="41"/>
      <c r="M166" s="206"/>
      <c r="N166" s="77"/>
      <c r="O166" s="77"/>
      <c r="P166" s="77"/>
      <c r="Q166" s="77"/>
      <c r="R166" s="77"/>
      <c r="S166" s="77"/>
      <c r="T166" s="78"/>
      <c r="AT166" s="15" t="s">
        <v>165</v>
      </c>
      <c r="AU166" s="15" t="s">
        <v>72</v>
      </c>
    </row>
    <row r="167" s="11" customFormat="1">
      <c r="B167" s="219"/>
      <c r="C167" s="220"/>
      <c r="D167" s="204" t="s">
        <v>169</v>
      </c>
      <c r="E167" s="221" t="s">
        <v>1</v>
      </c>
      <c r="F167" s="222" t="s">
        <v>613</v>
      </c>
      <c r="G167" s="220"/>
      <c r="H167" s="221" t="s">
        <v>1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169</v>
      </c>
      <c r="AU167" s="228" t="s">
        <v>72</v>
      </c>
      <c r="AV167" s="11" t="s">
        <v>80</v>
      </c>
      <c r="AW167" s="11" t="s">
        <v>34</v>
      </c>
      <c r="AX167" s="11" t="s">
        <v>72</v>
      </c>
      <c r="AY167" s="228" t="s">
        <v>163</v>
      </c>
    </row>
    <row r="168" s="10" customFormat="1">
      <c r="B168" s="208"/>
      <c r="C168" s="209"/>
      <c r="D168" s="204" t="s">
        <v>169</v>
      </c>
      <c r="E168" s="210" t="s">
        <v>1</v>
      </c>
      <c r="F168" s="211" t="s">
        <v>989</v>
      </c>
      <c r="G168" s="209"/>
      <c r="H168" s="212">
        <v>12.484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169</v>
      </c>
      <c r="AU168" s="218" t="s">
        <v>72</v>
      </c>
      <c r="AV168" s="10" t="s">
        <v>82</v>
      </c>
      <c r="AW168" s="10" t="s">
        <v>34</v>
      </c>
      <c r="AX168" s="10" t="s">
        <v>80</v>
      </c>
      <c r="AY168" s="218" t="s">
        <v>163</v>
      </c>
    </row>
    <row r="169" s="1" customFormat="1" ht="22.5" customHeight="1">
      <c r="B169" s="36"/>
      <c r="C169" s="192" t="s">
        <v>312</v>
      </c>
      <c r="D169" s="192" t="s">
        <v>157</v>
      </c>
      <c r="E169" s="193" t="s">
        <v>358</v>
      </c>
      <c r="F169" s="194" t="s">
        <v>359</v>
      </c>
      <c r="G169" s="195" t="s">
        <v>271</v>
      </c>
      <c r="H169" s="196">
        <v>0.029999999999999999</v>
      </c>
      <c r="I169" s="197"/>
      <c r="J169" s="198">
        <f>ROUND(I169*H169,2)</f>
        <v>0</v>
      </c>
      <c r="K169" s="194" t="s">
        <v>161</v>
      </c>
      <c r="L169" s="41"/>
      <c r="M169" s="199" t="s">
        <v>1</v>
      </c>
      <c r="N169" s="200" t="s">
        <v>43</v>
      </c>
      <c r="O169" s="77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5" t="s">
        <v>162</v>
      </c>
      <c r="AT169" s="15" t="s">
        <v>157</v>
      </c>
      <c r="AU169" s="15" t="s">
        <v>72</v>
      </c>
      <c r="AY169" s="15" t="s">
        <v>163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5" t="s">
        <v>80</v>
      </c>
      <c r="BK169" s="203">
        <f>ROUND(I169*H169,2)</f>
        <v>0</v>
      </c>
      <c r="BL169" s="15" t="s">
        <v>162</v>
      </c>
      <c r="BM169" s="15" t="s">
        <v>990</v>
      </c>
    </row>
    <row r="170" s="1" customFormat="1">
      <c r="B170" s="36"/>
      <c r="C170" s="37"/>
      <c r="D170" s="204" t="s">
        <v>165</v>
      </c>
      <c r="E170" s="37"/>
      <c r="F170" s="205" t="s">
        <v>361</v>
      </c>
      <c r="G170" s="37"/>
      <c r="H170" s="37"/>
      <c r="I170" s="141"/>
      <c r="J170" s="37"/>
      <c r="K170" s="37"/>
      <c r="L170" s="41"/>
      <c r="M170" s="206"/>
      <c r="N170" s="77"/>
      <c r="O170" s="77"/>
      <c r="P170" s="77"/>
      <c r="Q170" s="77"/>
      <c r="R170" s="77"/>
      <c r="S170" s="77"/>
      <c r="T170" s="78"/>
      <c r="AT170" s="15" t="s">
        <v>165</v>
      </c>
      <c r="AU170" s="15" t="s">
        <v>72</v>
      </c>
    </row>
    <row r="171" s="11" customFormat="1">
      <c r="B171" s="219"/>
      <c r="C171" s="220"/>
      <c r="D171" s="204" t="s">
        <v>169</v>
      </c>
      <c r="E171" s="221" t="s">
        <v>1</v>
      </c>
      <c r="F171" s="222" t="s">
        <v>576</v>
      </c>
      <c r="G171" s="220"/>
      <c r="H171" s="221" t="s">
        <v>1</v>
      </c>
      <c r="I171" s="223"/>
      <c r="J171" s="220"/>
      <c r="K171" s="220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169</v>
      </c>
      <c r="AU171" s="228" t="s">
        <v>72</v>
      </c>
      <c r="AV171" s="11" t="s">
        <v>80</v>
      </c>
      <c r="AW171" s="11" t="s">
        <v>34</v>
      </c>
      <c r="AX171" s="11" t="s">
        <v>72</v>
      </c>
      <c r="AY171" s="228" t="s">
        <v>163</v>
      </c>
    </row>
    <row r="172" s="10" customFormat="1">
      <c r="B172" s="208"/>
      <c r="C172" s="209"/>
      <c r="D172" s="204" t="s">
        <v>169</v>
      </c>
      <c r="E172" s="210" t="s">
        <v>1</v>
      </c>
      <c r="F172" s="211" t="s">
        <v>987</v>
      </c>
      <c r="G172" s="209"/>
      <c r="H172" s="212">
        <v>0.029999999999999999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169</v>
      </c>
      <c r="AU172" s="218" t="s">
        <v>72</v>
      </c>
      <c r="AV172" s="10" t="s">
        <v>82</v>
      </c>
      <c r="AW172" s="10" t="s">
        <v>34</v>
      </c>
      <c r="AX172" s="10" t="s">
        <v>80</v>
      </c>
      <c r="AY172" s="218" t="s">
        <v>163</v>
      </c>
    </row>
    <row r="173" s="1" customFormat="1" ht="22.5" customHeight="1">
      <c r="B173" s="36"/>
      <c r="C173" s="192" t="s">
        <v>321</v>
      </c>
      <c r="D173" s="192" t="s">
        <v>157</v>
      </c>
      <c r="E173" s="193" t="s">
        <v>363</v>
      </c>
      <c r="F173" s="194" t="s">
        <v>364</v>
      </c>
      <c r="G173" s="195" t="s">
        <v>271</v>
      </c>
      <c r="H173" s="196">
        <v>61.200000000000003</v>
      </c>
      <c r="I173" s="197"/>
      <c r="J173" s="198">
        <f>ROUND(I173*H173,2)</f>
        <v>0</v>
      </c>
      <c r="K173" s="194" t="s">
        <v>161</v>
      </c>
      <c r="L173" s="41"/>
      <c r="M173" s="199" t="s">
        <v>1</v>
      </c>
      <c r="N173" s="200" t="s">
        <v>43</v>
      </c>
      <c r="O173" s="77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5" t="s">
        <v>162</v>
      </c>
      <c r="AT173" s="15" t="s">
        <v>157</v>
      </c>
      <c r="AU173" s="15" t="s">
        <v>72</v>
      </c>
      <c r="AY173" s="15" t="s">
        <v>163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5" t="s">
        <v>80</v>
      </c>
      <c r="BK173" s="203">
        <f>ROUND(I173*H173,2)</f>
        <v>0</v>
      </c>
      <c r="BL173" s="15" t="s">
        <v>162</v>
      </c>
      <c r="BM173" s="15" t="s">
        <v>991</v>
      </c>
    </row>
    <row r="174" s="1" customFormat="1">
      <c r="B174" s="36"/>
      <c r="C174" s="37"/>
      <c r="D174" s="204" t="s">
        <v>165</v>
      </c>
      <c r="E174" s="37"/>
      <c r="F174" s="205" t="s">
        <v>366</v>
      </c>
      <c r="G174" s="37"/>
      <c r="H174" s="37"/>
      <c r="I174" s="141"/>
      <c r="J174" s="37"/>
      <c r="K174" s="37"/>
      <c r="L174" s="41"/>
      <c r="M174" s="206"/>
      <c r="N174" s="77"/>
      <c r="O174" s="77"/>
      <c r="P174" s="77"/>
      <c r="Q174" s="77"/>
      <c r="R174" s="77"/>
      <c r="S174" s="77"/>
      <c r="T174" s="78"/>
      <c r="AT174" s="15" t="s">
        <v>165</v>
      </c>
      <c r="AU174" s="15" t="s">
        <v>72</v>
      </c>
    </row>
    <row r="175" s="11" customFormat="1">
      <c r="B175" s="219"/>
      <c r="C175" s="220"/>
      <c r="D175" s="204" t="s">
        <v>169</v>
      </c>
      <c r="E175" s="221" t="s">
        <v>1</v>
      </c>
      <c r="F175" s="222" t="s">
        <v>354</v>
      </c>
      <c r="G175" s="220"/>
      <c r="H175" s="221" t="s">
        <v>1</v>
      </c>
      <c r="I175" s="223"/>
      <c r="J175" s="220"/>
      <c r="K175" s="220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169</v>
      </c>
      <c r="AU175" s="228" t="s">
        <v>72</v>
      </c>
      <c r="AV175" s="11" t="s">
        <v>80</v>
      </c>
      <c r="AW175" s="11" t="s">
        <v>34</v>
      </c>
      <c r="AX175" s="11" t="s">
        <v>72</v>
      </c>
      <c r="AY175" s="228" t="s">
        <v>163</v>
      </c>
    </row>
    <row r="176" s="10" customFormat="1">
      <c r="B176" s="208"/>
      <c r="C176" s="209"/>
      <c r="D176" s="204" t="s">
        <v>169</v>
      </c>
      <c r="E176" s="210" t="s">
        <v>1</v>
      </c>
      <c r="F176" s="211" t="s">
        <v>986</v>
      </c>
      <c r="G176" s="209"/>
      <c r="H176" s="212">
        <v>61.200000000000003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169</v>
      </c>
      <c r="AU176" s="218" t="s">
        <v>72</v>
      </c>
      <c r="AV176" s="10" t="s">
        <v>82</v>
      </c>
      <c r="AW176" s="10" t="s">
        <v>34</v>
      </c>
      <c r="AX176" s="10" t="s">
        <v>80</v>
      </c>
      <c r="AY176" s="218" t="s">
        <v>163</v>
      </c>
    </row>
    <row r="177" s="1" customFormat="1" ht="22.5" customHeight="1">
      <c r="B177" s="36"/>
      <c r="C177" s="192" t="s">
        <v>329</v>
      </c>
      <c r="D177" s="192" t="s">
        <v>157</v>
      </c>
      <c r="E177" s="193" t="s">
        <v>330</v>
      </c>
      <c r="F177" s="194" t="s">
        <v>331</v>
      </c>
      <c r="G177" s="195" t="s">
        <v>271</v>
      </c>
      <c r="H177" s="196">
        <v>14.829000000000001</v>
      </c>
      <c r="I177" s="197"/>
      <c r="J177" s="198">
        <f>ROUND(I177*H177,2)</f>
        <v>0</v>
      </c>
      <c r="K177" s="194" t="s">
        <v>161</v>
      </c>
      <c r="L177" s="41"/>
      <c r="M177" s="199" t="s">
        <v>1</v>
      </c>
      <c r="N177" s="200" t="s">
        <v>43</v>
      </c>
      <c r="O177" s="77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5" t="s">
        <v>162</v>
      </c>
      <c r="AT177" s="15" t="s">
        <v>157</v>
      </c>
      <c r="AU177" s="15" t="s">
        <v>72</v>
      </c>
      <c r="AY177" s="15" t="s">
        <v>163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5" t="s">
        <v>80</v>
      </c>
      <c r="BK177" s="203">
        <f>ROUND(I177*H177,2)</f>
        <v>0</v>
      </c>
      <c r="BL177" s="15" t="s">
        <v>162</v>
      </c>
      <c r="BM177" s="15" t="s">
        <v>992</v>
      </c>
    </row>
    <row r="178" s="1" customFormat="1">
      <c r="B178" s="36"/>
      <c r="C178" s="37"/>
      <c r="D178" s="204" t="s">
        <v>165</v>
      </c>
      <c r="E178" s="37"/>
      <c r="F178" s="205" t="s">
        <v>333</v>
      </c>
      <c r="G178" s="37"/>
      <c r="H178" s="37"/>
      <c r="I178" s="141"/>
      <c r="J178" s="37"/>
      <c r="K178" s="37"/>
      <c r="L178" s="41"/>
      <c r="M178" s="206"/>
      <c r="N178" s="77"/>
      <c r="O178" s="77"/>
      <c r="P178" s="77"/>
      <c r="Q178" s="77"/>
      <c r="R178" s="77"/>
      <c r="S178" s="77"/>
      <c r="T178" s="78"/>
      <c r="AT178" s="15" t="s">
        <v>165</v>
      </c>
      <c r="AU178" s="15" t="s">
        <v>72</v>
      </c>
    </row>
    <row r="179" s="11" customFormat="1">
      <c r="B179" s="219"/>
      <c r="C179" s="220"/>
      <c r="D179" s="204" t="s">
        <v>169</v>
      </c>
      <c r="E179" s="221" t="s">
        <v>1</v>
      </c>
      <c r="F179" s="222" t="s">
        <v>334</v>
      </c>
      <c r="G179" s="220"/>
      <c r="H179" s="221" t="s">
        <v>1</v>
      </c>
      <c r="I179" s="223"/>
      <c r="J179" s="220"/>
      <c r="K179" s="220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169</v>
      </c>
      <c r="AU179" s="228" t="s">
        <v>72</v>
      </c>
      <c r="AV179" s="11" t="s">
        <v>80</v>
      </c>
      <c r="AW179" s="11" t="s">
        <v>34</v>
      </c>
      <c r="AX179" s="11" t="s">
        <v>72</v>
      </c>
      <c r="AY179" s="228" t="s">
        <v>163</v>
      </c>
    </row>
    <row r="180" s="10" customFormat="1">
      <c r="B180" s="208"/>
      <c r="C180" s="209"/>
      <c r="D180" s="204" t="s">
        <v>169</v>
      </c>
      <c r="E180" s="210" t="s">
        <v>1</v>
      </c>
      <c r="F180" s="211" t="s">
        <v>993</v>
      </c>
      <c r="G180" s="209"/>
      <c r="H180" s="212">
        <v>14.829000000000001</v>
      </c>
      <c r="I180" s="213"/>
      <c r="J180" s="209"/>
      <c r="K180" s="209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169</v>
      </c>
      <c r="AU180" s="218" t="s">
        <v>72</v>
      </c>
      <c r="AV180" s="10" t="s">
        <v>82</v>
      </c>
      <c r="AW180" s="10" t="s">
        <v>34</v>
      </c>
      <c r="AX180" s="10" t="s">
        <v>80</v>
      </c>
      <c r="AY180" s="218" t="s">
        <v>163</v>
      </c>
    </row>
    <row r="181" s="1" customFormat="1" ht="22.5" customHeight="1">
      <c r="B181" s="36"/>
      <c r="C181" s="192" t="s">
        <v>336</v>
      </c>
      <c r="D181" s="192" t="s">
        <v>157</v>
      </c>
      <c r="E181" s="193" t="s">
        <v>337</v>
      </c>
      <c r="F181" s="194" t="s">
        <v>338</v>
      </c>
      <c r="G181" s="195" t="s">
        <v>271</v>
      </c>
      <c r="H181" s="196">
        <v>7.415</v>
      </c>
      <c r="I181" s="197"/>
      <c r="J181" s="198">
        <f>ROUND(I181*H181,2)</f>
        <v>0</v>
      </c>
      <c r="K181" s="194" t="s">
        <v>161</v>
      </c>
      <c r="L181" s="41"/>
      <c r="M181" s="199" t="s">
        <v>1</v>
      </c>
      <c r="N181" s="200" t="s">
        <v>43</v>
      </c>
      <c r="O181" s="77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5" t="s">
        <v>162</v>
      </c>
      <c r="AT181" s="15" t="s">
        <v>157</v>
      </c>
      <c r="AU181" s="15" t="s">
        <v>72</v>
      </c>
      <c r="AY181" s="15" t="s">
        <v>163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5" t="s">
        <v>80</v>
      </c>
      <c r="BK181" s="203">
        <f>ROUND(I181*H181,2)</f>
        <v>0</v>
      </c>
      <c r="BL181" s="15" t="s">
        <v>162</v>
      </c>
      <c r="BM181" s="15" t="s">
        <v>994</v>
      </c>
    </row>
    <row r="182" s="1" customFormat="1">
      <c r="B182" s="36"/>
      <c r="C182" s="37"/>
      <c r="D182" s="204" t="s">
        <v>165</v>
      </c>
      <c r="E182" s="37"/>
      <c r="F182" s="205" t="s">
        <v>340</v>
      </c>
      <c r="G182" s="37"/>
      <c r="H182" s="37"/>
      <c r="I182" s="141"/>
      <c r="J182" s="37"/>
      <c r="K182" s="37"/>
      <c r="L182" s="41"/>
      <c r="M182" s="206"/>
      <c r="N182" s="77"/>
      <c r="O182" s="77"/>
      <c r="P182" s="77"/>
      <c r="Q182" s="77"/>
      <c r="R182" s="77"/>
      <c r="S182" s="77"/>
      <c r="T182" s="78"/>
      <c r="AT182" s="15" t="s">
        <v>165</v>
      </c>
      <c r="AU182" s="15" t="s">
        <v>72</v>
      </c>
    </row>
    <row r="183" s="11" customFormat="1">
      <c r="B183" s="219"/>
      <c r="C183" s="220"/>
      <c r="D183" s="204" t="s">
        <v>169</v>
      </c>
      <c r="E183" s="221" t="s">
        <v>1</v>
      </c>
      <c r="F183" s="222" t="s">
        <v>341</v>
      </c>
      <c r="G183" s="220"/>
      <c r="H183" s="221" t="s">
        <v>1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169</v>
      </c>
      <c r="AU183" s="228" t="s">
        <v>72</v>
      </c>
      <c r="AV183" s="11" t="s">
        <v>80</v>
      </c>
      <c r="AW183" s="11" t="s">
        <v>34</v>
      </c>
      <c r="AX183" s="11" t="s">
        <v>72</v>
      </c>
      <c r="AY183" s="228" t="s">
        <v>163</v>
      </c>
    </row>
    <row r="184" s="10" customFormat="1">
      <c r="B184" s="208"/>
      <c r="C184" s="209"/>
      <c r="D184" s="204" t="s">
        <v>169</v>
      </c>
      <c r="E184" s="210" t="s">
        <v>1</v>
      </c>
      <c r="F184" s="211" t="s">
        <v>995</v>
      </c>
      <c r="G184" s="209"/>
      <c r="H184" s="212">
        <v>7.415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169</v>
      </c>
      <c r="AU184" s="218" t="s">
        <v>72</v>
      </c>
      <c r="AV184" s="10" t="s">
        <v>82</v>
      </c>
      <c r="AW184" s="10" t="s">
        <v>34</v>
      </c>
      <c r="AX184" s="10" t="s">
        <v>80</v>
      </c>
      <c r="AY184" s="218" t="s">
        <v>163</v>
      </c>
    </row>
    <row r="185" s="1" customFormat="1" ht="22.5" customHeight="1">
      <c r="B185" s="36"/>
      <c r="C185" s="192" t="s">
        <v>343</v>
      </c>
      <c r="D185" s="192" t="s">
        <v>157</v>
      </c>
      <c r="E185" s="193" t="s">
        <v>368</v>
      </c>
      <c r="F185" s="194" t="s">
        <v>369</v>
      </c>
      <c r="G185" s="195" t="s">
        <v>173</v>
      </c>
      <c r="H185" s="196">
        <v>4</v>
      </c>
      <c r="I185" s="197"/>
      <c r="J185" s="198">
        <f>ROUND(I185*H185,2)</f>
        <v>0</v>
      </c>
      <c r="K185" s="194" t="s">
        <v>161</v>
      </c>
      <c r="L185" s="41"/>
      <c r="M185" s="199" t="s">
        <v>1</v>
      </c>
      <c r="N185" s="200" t="s">
        <v>43</v>
      </c>
      <c r="O185" s="77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5" t="s">
        <v>162</v>
      </c>
      <c r="AT185" s="15" t="s">
        <v>157</v>
      </c>
      <c r="AU185" s="15" t="s">
        <v>72</v>
      </c>
      <c r="AY185" s="15" t="s">
        <v>163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5" t="s">
        <v>80</v>
      </c>
      <c r="BK185" s="203">
        <f>ROUND(I185*H185,2)</f>
        <v>0</v>
      </c>
      <c r="BL185" s="15" t="s">
        <v>162</v>
      </c>
      <c r="BM185" s="15" t="s">
        <v>996</v>
      </c>
    </row>
    <row r="186" s="1" customFormat="1">
      <c r="B186" s="36"/>
      <c r="C186" s="37"/>
      <c r="D186" s="204" t="s">
        <v>165</v>
      </c>
      <c r="E186" s="37"/>
      <c r="F186" s="205" t="s">
        <v>371</v>
      </c>
      <c r="G186" s="37"/>
      <c r="H186" s="37"/>
      <c r="I186" s="141"/>
      <c r="J186" s="37"/>
      <c r="K186" s="37"/>
      <c r="L186" s="41"/>
      <c r="M186" s="206"/>
      <c r="N186" s="77"/>
      <c r="O186" s="77"/>
      <c r="P186" s="77"/>
      <c r="Q186" s="77"/>
      <c r="R186" s="77"/>
      <c r="S186" s="77"/>
      <c r="T186" s="78"/>
      <c r="AT186" s="15" t="s">
        <v>165</v>
      </c>
      <c r="AU186" s="15" t="s">
        <v>72</v>
      </c>
    </row>
    <row r="187" s="11" customFormat="1">
      <c r="B187" s="219"/>
      <c r="C187" s="220"/>
      <c r="D187" s="204" t="s">
        <v>169</v>
      </c>
      <c r="E187" s="221" t="s">
        <v>1</v>
      </c>
      <c r="F187" s="222" t="s">
        <v>372</v>
      </c>
      <c r="G187" s="220"/>
      <c r="H187" s="221" t="s">
        <v>1</v>
      </c>
      <c r="I187" s="223"/>
      <c r="J187" s="220"/>
      <c r="K187" s="220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169</v>
      </c>
      <c r="AU187" s="228" t="s">
        <v>72</v>
      </c>
      <c r="AV187" s="11" t="s">
        <v>80</v>
      </c>
      <c r="AW187" s="11" t="s">
        <v>34</v>
      </c>
      <c r="AX187" s="11" t="s">
        <v>72</v>
      </c>
      <c r="AY187" s="228" t="s">
        <v>163</v>
      </c>
    </row>
    <row r="188" s="10" customFormat="1">
      <c r="B188" s="208"/>
      <c r="C188" s="209"/>
      <c r="D188" s="204" t="s">
        <v>169</v>
      </c>
      <c r="E188" s="210" t="s">
        <v>1</v>
      </c>
      <c r="F188" s="211" t="s">
        <v>162</v>
      </c>
      <c r="G188" s="209"/>
      <c r="H188" s="212">
        <v>4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169</v>
      </c>
      <c r="AU188" s="218" t="s">
        <v>72</v>
      </c>
      <c r="AV188" s="10" t="s">
        <v>82</v>
      </c>
      <c r="AW188" s="10" t="s">
        <v>34</v>
      </c>
      <c r="AX188" s="10" t="s">
        <v>80</v>
      </c>
      <c r="AY188" s="218" t="s">
        <v>163</v>
      </c>
    </row>
    <row r="189" s="1" customFormat="1" ht="16.5" customHeight="1">
      <c r="B189" s="36"/>
      <c r="C189" s="192" t="s">
        <v>352</v>
      </c>
      <c r="D189" s="192" t="s">
        <v>157</v>
      </c>
      <c r="E189" s="193" t="s">
        <v>376</v>
      </c>
      <c r="F189" s="194" t="s">
        <v>377</v>
      </c>
      <c r="G189" s="195" t="s">
        <v>173</v>
      </c>
      <c r="H189" s="196">
        <v>4</v>
      </c>
      <c r="I189" s="197"/>
      <c r="J189" s="198">
        <f>ROUND(I189*H189,2)</f>
        <v>0</v>
      </c>
      <c r="K189" s="194" t="s">
        <v>1</v>
      </c>
      <c r="L189" s="41"/>
      <c r="M189" s="199" t="s">
        <v>1</v>
      </c>
      <c r="N189" s="200" t="s">
        <v>43</v>
      </c>
      <c r="O189" s="77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5" t="s">
        <v>378</v>
      </c>
      <c r="AT189" s="15" t="s">
        <v>157</v>
      </c>
      <c r="AU189" s="15" t="s">
        <v>72</v>
      </c>
      <c r="AY189" s="15" t="s">
        <v>163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5" t="s">
        <v>80</v>
      </c>
      <c r="BK189" s="203">
        <f>ROUND(I189*H189,2)</f>
        <v>0</v>
      </c>
      <c r="BL189" s="15" t="s">
        <v>378</v>
      </c>
      <c r="BM189" s="15" t="s">
        <v>997</v>
      </c>
    </row>
    <row r="190" s="1" customFormat="1">
      <c r="B190" s="36"/>
      <c r="C190" s="37"/>
      <c r="D190" s="204" t="s">
        <v>165</v>
      </c>
      <c r="E190" s="37"/>
      <c r="F190" s="205" t="s">
        <v>380</v>
      </c>
      <c r="G190" s="37"/>
      <c r="H190" s="37"/>
      <c r="I190" s="141"/>
      <c r="J190" s="37"/>
      <c r="K190" s="37"/>
      <c r="L190" s="41"/>
      <c r="M190" s="206"/>
      <c r="N190" s="77"/>
      <c r="O190" s="77"/>
      <c r="P190" s="77"/>
      <c r="Q190" s="77"/>
      <c r="R190" s="77"/>
      <c r="S190" s="77"/>
      <c r="T190" s="78"/>
      <c r="AT190" s="15" t="s">
        <v>165</v>
      </c>
      <c r="AU190" s="15" t="s">
        <v>72</v>
      </c>
    </row>
    <row r="191" s="10" customFormat="1">
      <c r="B191" s="208"/>
      <c r="C191" s="209"/>
      <c r="D191" s="204" t="s">
        <v>169</v>
      </c>
      <c r="E191" s="210" t="s">
        <v>1</v>
      </c>
      <c r="F191" s="211" t="s">
        <v>162</v>
      </c>
      <c r="G191" s="209"/>
      <c r="H191" s="212">
        <v>4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169</v>
      </c>
      <c r="AU191" s="218" t="s">
        <v>72</v>
      </c>
      <c r="AV191" s="10" t="s">
        <v>82</v>
      </c>
      <c r="AW191" s="10" t="s">
        <v>34</v>
      </c>
      <c r="AX191" s="10" t="s">
        <v>80</v>
      </c>
      <c r="AY191" s="218" t="s">
        <v>163</v>
      </c>
    </row>
    <row r="192" s="1" customFormat="1" ht="16.5" customHeight="1">
      <c r="B192" s="36"/>
      <c r="C192" s="192" t="s">
        <v>357</v>
      </c>
      <c r="D192" s="192" t="s">
        <v>157</v>
      </c>
      <c r="E192" s="193" t="s">
        <v>381</v>
      </c>
      <c r="F192" s="194" t="s">
        <v>382</v>
      </c>
      <c r="G192" s="195" t="s">
        <v>173</v>
      </c>
      <c r="H192" s="196">
        <v>4</v>
      </c>
      <c r="I192" s="197"/>
      <c r="J192" s="198">
        <f>ROUND(I192*H192,2)</f>
        <v>0</v>
      </c>
      <c r="K192" s="194" t="s">
        <v>1</v>
      </c>
      <c r="L192" s="41"/>
      <c r="M192" s="199" t="s">
        <v>1</v>
      </c>
      <c r="N192" s="200" t="s">
        <v>43</v>
      </c>
      <c r="O192" s="77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5" t="s">
        <v>378</v>
      </c>
      <c r="AT192" s="15" t="s">
        <v>157</v>
      </c>
      <c r="AU192" s="15" t="s">
        <v>72</v>
      </c>
      <c r="AY192" s="15" t="s">
        <v>163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5" t="s">
        <v>80</v>
      </c>
      <c r="BK192" s="203">
        <f>ROUND(I192*H192,2)</f>
        <v>0</v>
      </c>
      <c r="BL192" s="15" t="s">
        <v>378</v>
      </c>
      <c r="BM192" s="15" t="s">
        <v>998</v>
      </c>
    </row>
    <row r="193" s="1" customFormat="1">
      <c r="B193" s="36"/>
      <c r="C193" s="37"/>
      <c r="D193" s="204" t="s">
        <v>165</v>
      </c>
      <c r="E193" s="37"/>
      <c r="F193" s="205" t="s">
        <v>999</v>
      </c>
      <c r="G193" s="37"/>
      <c r="H193" s="37"/>
      <c r="I193" s="141"/>
      <c r="J193" s="37"/>
      <c r="K193" s="37"/>
      <c r="L193" s="41"/>
      <c r="M193" s="206"/>
      <c r="N193" s="77"/>
      <c r="O193" s="77"/>
      <c r="P193" s="77"/>
      <c r="Q193" s="77"/>
      <c r="R193" s="77"/>
      <c r="S193" s="77"/>
      <c r="T193" s="78"/>
      <c r="AT193" s="15" t="s">
        <v>165</v>
      </c>
      <c r="AU193" s="15" t="s">
        <v>72</v>
      </c>
    </row>
    <row r="194" s="10" customFormat="1">
      <c r="B194" s="208"/>
      <c r="C194" s="209"/>
      <c r="D194" s="204" t="s">
        <v>169</v>
      </c>
      <c r="E194" s="210" t="s">
        <v>1</v>
      </c>
      <c r="F194" s="211" t="s">
        <v>162</v>
      </c>
      <c r="G194" s="209"/>
      <c r="H194" s="212">
        <v>4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169</v>
      </c>
      <c r="AU194" s="218" t="s">
        <v>72</v>
      </c>
      <c r="AV194" s="10" t="s">
        <v>82</v>
      </c>
      <c r="AW194" s="10" t="s">
        <v>34</v>
      </c>
      <c r="AX194" s="10" t="s">
        <v>80</v>
      </c>
      <c r="AY194" s="218" t="s">
        <v>163</v>
      </c>
    </row>
    <row r="195" s="1" customFormat="1" ht="22.5" customHeight="1">
      <c r="B195" s="36"/>
      <c r="C195" s="192" t="s">
        <v>362</v>
      </c>
      <c r="D195" s="192" t="s">
        <v>157</v>
      </c>
      <c r="E195" s="193" t="s">
        <v>1000</v>
      </c>
      <c r="F195" s="194" t="s">
        <v>1001</v>
      </c>
      <c r="G195" s="195" t="s">
        <v>173</v>
      </c>
      <c r="H195" s="196">
        <v>1</v>
      </c>
      <c r="I195" s="197"/>
      <c r="J195" s="198">
        <f>ROUND(I195*H195,2)</f>
        <v>0</v>
      </c>
      <c r="K195" s="194" t="s">
        <v>161</v>
      </c>
      <c r="L195" s="41"/>
      <c r="M195" s="199" t="s">
        <v>1</v>
      </c>
      <c r="N195" s="200" t="s">
        <v>43</v>
      </c>
      <c r="O195" s="77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5" t="s">
        <v>378</v>
      </c>
      <c r="AT195" s="15" t="s">
        <v>157</v>
      </c>
      <c r="AU195" s="15" t="s">
        <v>72</v>
      </c>
      <c r="AY195" s="15" t="s">
        <v>163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5" t="s">
        <v>80</v>
      </c>
      <c r="BK195" s="203">
        <f>ROUND(I195*H195,2)</f>
        <v>0</v>
      </c>
      <c r="BL195" s="15" t="s">
        <v>378</v>
      </c>
      <c r="BM195" s="15" t="s">
        <v>1002</v>
      </c>
    </row>
    <row r="196" s="1" customFormat="1">
      <c r="B196" s="36"/>
      <c r="C196" s="37"/>
      <c r="D196" s="204" t="s">
        <v>165</v>
      </c>
      <c r="E196" s="37"/>
      <c r="F196" s="205" t="s">
        <v>1001</v>
      </c>
      <c r="G196" s="37"/>
      <c r="H196" s="37"/>
      <c r="I196" s="141"/>
      <c r="J196" s="37"/>
      <c r="K196" s="37"/>
      <c r="L196" s="41"/>
      <c r="M196" s="206"/>
      <c r="N196" s="77"/>
      <c r="O196" s="77"/>
      <c r="P196" s="77"/>
      <c r="Q196" s="77"/>
      <c r="R196" s="77"/>
      <c r="S196" s="77"/>
      <c r="T196" s="78"/>
      <c r="AT196" s="15" t="s">
        <v>165</v>
      </c>
      <c r="AU196" s="15" t="s">
        <v>72</v>
      </c>
    </row>
    <row r="197" s="10" customFormat="1">
      <c r="B197" s="208"/>
      <c r="C197" s="209"/>
      <c r="D197" s="204" t="s">
        <v>169</v>
      </c>
      <c r="E197" s="210" t="s">
        <v>1</v>
      </c>
      <c r="F197" s="211" t="s">
        <v>80</v>
      </c>
      <c r="G197" s="209"/>
      <c r="H197" s="212">
        <v>1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169</v>
      </c>
      <c r="AU197" s="218" t="s">
        <v>72</v>
      </c>
      <c r="AV197" s="10" t="s">
        <v>82</v>
      </c>
      <c r="AW197" s="10" t="s">
        <v>34</v>
      </c>
      <c r="AX197" s="10" t="s">
        <v>80</v>
      </c>
      <c r="AY197" s="218" t="s">
        <v>163</v>
      </c>
    </row>
    <row r="198" s="1" customFormat="1" ht="22.5" customHeight="1">
      <c r="B198" s="36"/>
      <c r="C198" s="192" t="s">
        <v>367</v>
      </c>
      <c r="D198" s="192" t="s">
        <v>157</v>
      </c>
      <c r="E198" s="193" t="s">
        <v>1003</v>
      </c>
      <c r="F198" s="194" t="s">
        <v>1004</v>
      </c>
      <c r="G198" s="195" t="s">
        <v>173</v>
      </c>
      <c r="H198" s="196">
        <v>1</v>
      </c>
      <c r="I198" s="197"/>
      <c r="J198" s="198">
        <f>ROUND(I198*H198,2)</f>
        <v>0</v>
      </c>
      <c r="K198" s="194" t="s">
        <v>161</v>
      </c>
      <c r="L198" s="41"/>
      <c r="M198" s="199" t="s">
        <v>1</v>
      </c>
      <c r="N198" s="200" t="s">
        <v>43</v>
      </c>
      <c r="O198" s="77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5" t="s">
        <v>378</v>
      </c>
      <c r="AT198" s="15" t="s">
        <v>157</v>
      </c>
      <c r="AU198" s="15" t="s">
        <v>72</v>
      </c>
      <c r="AY198" s="15" t="s">
        <v>163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5" t="s">
        <v>80</v>
      </c>
      <c r="BK198" s="203">
        <f>ROUND(I198*H198,2)</f>
        <v>0</v>
      </c>
      <c r="BL198" s="15" t="s">
        <v>378</v>
      </c>
      <c r="BM198" s="15" t="s">
        <v>1005</v>
      </c>
    </row>
    <row r="199" s="1" customFormat="1">
      <c r="B199" s="36"/>
      <c r="C199" s="37"/>
      <c r="D199" s="204" t="s">
        <v>165</v>
      </c>
      <c r="E199" s="37"/>
      <c r="F199" s="205" t="s">
        <v>1006</v>
      </c>
      <c r="G199" s="37"/>
      <c r="H199" s="37"/>
      <c r="I199" s="141"/>
      <c r="J199" s="37"/>
      <c r="K199" s="37"/>
      <c r="L199" s="41"/>
      <c r="M199" s="206"/>
      <c r="N199" s="77"/>
      <c r="O199" s="77"/>
      <c r="P199" s="77"/>
      <c r="Q199" s="77"/>
      <c r="R199" s="77"/>
      <c r="S199" s="77"/>
      <c r="T199" s="78"/>
      <c r="AT199" s="15" t="s">
        <v>165</v>
      </c>
      <c r="AU199" s="15" t="s">
        <v>72</v>
      </c>
    </row>
    <row r="200" s="10" customFormat="1">
      <c r="B200" s="208"/>
      <c r="C200" s="209"/>
      <c r="D200" s="204" t="s">
        <v>169</v>
      </c>
      <c r="E200" s="210" t="s">
        <v>1</v>
      </c>
      <c r="F200" s="211" t="s">
        <v>80</v>
      </c>
      <c r="G200" s="209"/>
      <c r="H200" s="212">
        <v>1</v>
      </c>
      <c r="I200" s="213"/>
      <c r="J200" s="209"/>
      <c r="K200" s="209"/>
      <c r="L200" s="214"/>
      <c r="M200" s="264"/>
      <c r="N200" s="265"/>
      <c r="O200" s="265"/>
      <c r="P200" s="265"/>
      <c r="Q200" s="265"/>
      <c r="R200" s="265"/>
      <c r="S200" s="265"/>
      <c r="T200" s="266"/>
      <c r="AT200" s="218" t="s">
        <v>169</v>
      </c>
      <c r="AU200" s="218" t="s">
        <v>72</v>
      </c>
      <c r="AV200" s="10" t="s">
        <v>82</v>
      </c>
      <c r="AW200" s="10" t="s">
        <v>34</v>
      </c>
      <c r="AX200" s="10" t="s">
        <v>80</v>
      </c>
      <c r="AY200" s="218" t="s">
        <v>163</v>
      </c>
    </row>
    <row r="201" s="1" customFormat="1" ht="6.96" customHeight="1">
      <c r="B201" s="55"/>
      <c r="C201" s="56"/>
      <c r="D201" s="56"/>
      <c r="E201" s="56"/>
      <c r="F201" s="56"/>
      <c r="G201" s="56"/>
      <c r="H201" s="56"/>
      <c r="I201" s="165"/>
      <c r="J201" s="56"/>
      <c r="K201" s="56"/>
      <c r="L201" s="41"/>
    </row>
  </sheetData>
  <sheetProtection sheet="1" autoFilter="0" formatColumns="0" formatRows="0" objects="1" scenarios="1" spinCount="100000" saltValue="GXOyzBuL3+35vv8YZG9byarbybi/GHZW5z7Jkvc0lEvluyAdGSODC+uhDyFGLYCiif8XwGro4164yd1y5gp2Uw==" hashValue="e/uI9C3CfR2rJf6XAvKbPrrqBqVGwMtLrCeSi3/+HCeh7LoOXQT8g2Ttt7s9jCZtyqBPGs0rs5lfcO368JkMXQ==" algorithmName="SHA-512" password="CC35"/>
  <autoFilter ref="C78:K200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131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s="1" customFormat="1" ht="12" customHeight="1">
      <c r="B8" s="41"/>
      <c r="D8" s="139" t="s">
        <v>136</v>
      </c>
      <c r="I8" s="141"/>
      <c r="L8" s="41"/>
    </row>
    <row r="9" s="1" customFormat="1" ht="36.96" customHeight="1">
      <c r="B9" s="41"/>
      <c r="E9" s="142" t="s">
        <v>1007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18</v>
      </c>
      <c r="F11" s="15" t="s">
        <v>1</v>
      </c>
      <c r="I11" s="143" t="s">
        <v>19</v>
      </c>
      <c r="J11" s="15" t="s">
        <v>1</v>
      </c>
      <c r="L11" s="41"/>
    </row>
    <row r="12" s="1" customFormat="1" ht="12" customHeight="1">
      <c r="B12" s="41"/>
      <c r="D12" s="139" t="s">
        <v>20</v>
      </c>
      <c r="F12" s="15" t="s">
        <v>21</v>
      </c>
      <c r="I12" s="143" t="s">
        <v>22</v>
      </c>
      <c r="J12" s="144" t="str">
        <f>'Rekapitulace stavby'!AN8</f>
        <v>4. 2. 2019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24</v>
      </c>
      <c r="I14" s="143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43" t="s">
        <v>28</v>
      </c>
      <c r="J15" s="15" t="s">
        <v>29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30</v>
      </c>
      <c r="I17" s="143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32</v>
      </c>
      <c r="I20" s="143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43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35</v>
      </c>
      <c r="I23" s="143" t="s">
        <v>25</v>
      </c>
      <c r="J23" s="15" t="s">
        <v>1</v>
      </c>
      <c r="L23" s="41"/>
    </row>
    <row r="24" s="1" customFormat="1" ht="18" customHeight="1">
      <c r="B24" s="41"/>
      <c r="E24" s="15" t="s">
        <v>36</v>
      </c>
      <c r="I24" s="143" t="s">
        <v>28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37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38</v>
      </c>
      <c r="I30" s="141"/>
      <c r="J30" s="150">
        <f>ROUND(J79,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40</v>
      </c>
      <c r="I32" s="152" t="s">
        <v>39</v>
      </c>
      <c r="J32" s="151" t="s">
        <v>41</v>
      </c>
      <c r="L32" s="41"/>
    </row>
    <row r="33" s="1" customFormat="1" ht="14.4" customHeight="1">
      <c r="B33" s="41"/>
      <c r="D33" s="139" t="s">
        <v>42</v>
      </c>
      <c r="E33" s="139" t="s">
        <v>43</v>
      </c>
      <c r="F33" s="153">
        <f>ROUND((SUM(BE79:BE113)),  2)</f>
        <v>0</v>
      </c>
      <c r="I33" s="154">
        <v>0.20999999999999999</v>
      </c>
      <c r="J33" s="153">
        <f>ROUND(((SUM(BE79:BE113))*I33),  2)</f>
        <v>0</v>
      </c>
      <c r="L33" s="41"/>
    </row>
    <row r="34" s="1" customFormat="1" ht="14.4" customHeight="1">
      <c r="B34" s="41"/>
      <c r="E34" s="139" t="s">
        <v>44</v>
      </c>
      <c r="F34" s="153">
        <f>ROUND((SUM(BF79:BF113)),  2)</f>
        <v>0</v>
      </c>
      <c r="I34" s="154">
        <v>0.14999999999999999</v>
      </c>
      <c r="J34" s="153">
        <f>ROUND(((SUM(BF79:BF113))*I34),  2)</f>
        <v>0</v>
      </c>
      <c r="L34" s="41"/>
    </row>
    <row r="35" hidden="1" s="1" customFormat="1" ht="14.4" customHeight="1">
      <c r="B35" s="41"/>
      <c r="E35" s="139" t="s">
        <v>45</v>
      </c>
      <c r="F35" s="153">
        <f>ROUND((SUM(BG79:BG113)),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46</v>
      </c>
      <c r="F36" s="153">
        <f>ROUND((SUM(BH79:BH113)),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ROUND((SUM(BI79:BI113)),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138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Výměna kolejnic u ST Ústí n.L. v úseku Vraňany - Děčín hl.n. - státní hranice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136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08 - Materiál dodávaný objednatelem NEOCEŇOVAT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trať 090</v>
      </c>
      <c r="G52" s="37"/>
      <c r="H52" s="37"/>
      <c r="I52" s="143" t="s">
        <v>22</v>
      </c>
      <c r="J52" s="65" t="str">
        <f>IF(J12="","",J12)</f>
        <v>4. 2. 2019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43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43" t="s">
        <v>35</v>
      </c>
      <c r="J55" s="34" t="str">
        <f>E24</f>
        <v>Věra Trnková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139</v>
      </c>
      <c r="D57" s="171"/>
      <c r="E57" s="171"/>
      <c r="F57" s="171"/>
      <c r="G57" s="171"/>
      <c r="H57" s="171"/>
      <c r="I57" s="172"/>
      <c r="J57" s="173" t="s">
        <v>140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141</v>
      </c>
      <c r="D59" s="37"/>
      <c r="E59" s="37"/>
      <c r="F59" s="37"/>
      <c r="G59" s="37"/>
      <c r="H59" s="37"/>
      <c r="I59" s="141"/>
      <c r="J59" s="96">
        <f>J79</f>
        <v>0</v>
      </c>
      <c r="K59" s="37"/>
      <c r="L59" s="41"/>
      <c r="AU59" s="15" t="s">
        <v>142</v>
      </c>
    </row>
    <row r="60" s="1" customFormat="1" ht="21.84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165"/>
      <c r="J61" s="56"/>
      <c r="K61" s="56"/>
      <c r="L61" s="41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8"/>
      <c r="J65" s="58"/>
      <c r="K65" s="58"/>
      <c r="L65" s="41"/>
    </row>
    <row r="66" s="1" customFormat="1" ht="24.96" customHeight="1">
      <c r="B66" s="36"/>
      <c r="C66" s="21" t="s">
        <v>144</v>
      </c>
      <c r="D66" s="37"/>
      <c r="E66" s="37"/>
      <c r="F66" s="37"/>
      <c r="G66" s="37"/>
      <c r="H66" s="37"/>
      <c r="I66" s="141"/>
      <c r="J66" s="37"/>
      <c r="K66" s="37"/>
      <c r="L66" s="41"/>
    </row>
    <row r="67" s="1" customFormat="1" ht="6.96" customHeight="1">
      <c r="B67" s="36"/>
      <c r="C67" s="37"/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12" customHeight="1">
      <c r="B68" s="36"/>
      <c r="C68" s="30" t="s">
        <v>16</v>
      </c>
      <c r="D68" s="37"/>
      <c r="E68" s="37"/>
      <c r="F68" s="37"/>
      <c r="G68" s="37"/>
      <c r="H68" s="37"/>
      <c r="I68" s="141"/>
      <c r="J68" s="37"/>
      <c r="K68" s="37"/>
      <c r="L68" s="41"/>
    </row>
    <row r="69" s="1" customFormat="1" ht="16.5" customHeight="1">
      <c r="B69" s="36"/>
      <c r="C69" s="37"/>
      <c r="D69" s="37"/>
      <c r="E69" s="169" t="str">
        <f>E7</f>
        <v>Výměna kolejnic u ST Ústí n.L. v úseku Vraňany - Děčín hl.n. - státní hranice</v>
      </c>
      <c r="F69" s="30"/>
      <c r="G69" s="30"/>
      <c r="H69" s="30"/>
      <c r="I69" s="141"/>
      <c r="J69" s="37"/>
      <c r="K69" s="37"/>
      <c r="L69" s="41"/>
    </row>
    <row r="70" s="1" customFormat="1" ht="12" customHeight="1">
      <c r="B70" s="36"/>
      <c r="C70" s="30" t="s">
        <v>136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16.5" customHeight="1">
      <c r="B71" s="36"/>
      <c r="C71" s="37"/>
      <c r="D71" s="37"/>
      <c r="E71" s="62" t="str">
        <f>E9</f>
        <v>08 - Materiál dodávaný objednatelem NEOCEŇOVAT</v>
      </c>
      <c r="F71" s="37"/>
      <c r="G71" s="37"/>
      <c r="H71" s="37"/>
      <c r="I71" s="141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2" customHeight="1">
      <c r="B73" s="36"/>
      <c r="C73" s="30" t="s">
        <v>20</v>
      </c>
      <c r="D73" s="37"/>
      <c r="E73" s="37"/>
      <c r="F73" s="25" t="str">
        <f>F12</f>
        <v>trať 090</v>
      </c>
      <c r="G73" s="37"/>
      <c r="H73" s="37"/>
      <c r="I73" s="143" t="s">
        <v>22</v>
      </c>
      <c r="J73" s="65" t="str">
        <f>IF(J12="","",J12)</f>
        <v>4. 2. 2019</v>
      </c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3.65" customHeight="1">
      <c r="B75" s="36"/>
      <c r="C75" s="30" t="s">
        <v>24</v>
      </c>
      <c r="D75" s="37"/>
      <c r="E75" s="37"/>
      <c r="F75" s="25" t="str">
        <f>E15</f>
        <v>SŽDC s.o., OŘ Ústí n.L., ST Ústí n.L.</v>
      </c>
      <c r="G75" s="37"/>
      <c r="H75" s="37"/>
      <c r="I75" s="143" t="s">
        <v>32</v>
      </c>
      <c r="J75" s="34" t="str">
        <f>E21</f>
        <v xml:space="preserve"> </v>
      </c>
      <c r="K75" s="37"/>
      <c r="L75" s="41"/>
    </row>
    <row r="76" s="1" customFormat="1" ht="13.65" customHeight="1">
      <c r="B76" s="36"/>
      <c r="C76" s="30" t="s">
        <v>30</v>
      </c>
      <c r="D76" s="37"/>
      <c r="E76" s="37"/>
      <c r="F76" s="25" t="str">
        <f>IF(E18="","",E18)</f>
        <v>Vyplň údaj</v>
      </c>
      <c r="G76" s="37"/>
      <c r="H76" s="37"/>
      <c r="I76" s="143" t="s">
        <v>35</v>
      </c>
      <c r="J76" s="34" t="str">
        <f>E24</f>
        <v>Věra Trnková</v>
      </c>
      <c r="K76" s="37"/>
      <c r="L76" s="41"/>
    </row>
    <row r="77" s="1" customFormat="1" ht="10.32" customHeight="1">
      <c r="B77" s="36"/>
      <c r="C77" s="37"/>
      <c r="D77" s="37"/>
      <c r="E77" s="37"/>
      <c r="F77" s="37"/>
      <c r="G77" s="37"/>
      <c r="H77" s="37"/>
      <c r="I77" s="141"/>
      <c r="J77" s="37"/>
      <c r="K77" s="37"/>
      <c r="L77" s="41"/>
    </row>
    <row r="78" s="9" customFormat="1" ht="29.28" customHeight="1">
      <c r="B78" s="182"/>
      <c r="C78" s="183" t="s">
        <v>145</v>
      </c>
      <c r="D78" s="184" t="s">
        <v>57</v>
      </c>
      <c r="E78" s="184" t="s">
        <v>53</v>
      </c>
      <c r="F78" s="184" t="s">
        <v>54</v>
      </c>
      <c r="G78" s="184" t="s">
        <v>146</v>
      </c>
      <c r="H78" s="184" t="s">
        <v>147</v>
      </c>
      <c r="I78" s="185" t="s">
        <v>148</v>
      </c>
      <c r="J78" s="184" t="s">
        <v>140</v>
      </c>
      <c r="K78" s="186" t="s">
        <v>149</v>
      </c>
      <c r="L78" s="187"/>
      <c r="M78" s="86" t="s">
        <v>1</v>
      </c>
      <c r="N78" s="87" t="s">
        <v>42</v>
      </c>
      <c r="O78" s="87" t="s">
        <v>150</v>
      </c>
      <c r="P78" s="87" t="s">
        <v>151</v>
      </c>
      <c r="Q78" s="87" t="s">
        <v>152</v>
      </c>
      <c r="R78" s="87" t="s">
        <v>153</v>
      </c>
      <c r="S78" s="87" t="s">
        <v>154</v>
      </c>
      <c r="T78" s="88" t="s">
        <v>155</v>
      </c>
    </row>
    <row r="79" s="1" customFormat="1" ht="22.8" customHeight="1">
      <c r="B79" s="36"/>
      <c r="C79" s="93" t="s">
        <v>156</v>
      </c>
      <c r="D79" s="37"/>
      <c r="E79" s="37"/>
      <c r="F79" s="37"/>
      <c r="G79" s="37"/>
      <c r="H79" s="37"/>
      <c r="I79" s="141"/>
      <c r="J79" s="188">
        <f>BK79</f>
        <v>0</v>
      </c>
      <c r="K79" s="37"/>
      <c r="L79" s="41"/>
      <c r="M79" s="89"/>
      <c r="N79" s="90"/>
      <c r="O79" s="90"/>
      <c r="P79" s="189">
        <f>SUM(P80:P113)</f>
        <v>0</v>
      </c>
      <c r="Q79" s="90"/>
      <c r="R79" s="189">
        <f>SUM(R80:R113)</f>
        <v>223.51650000000001</v>
      </c>
      <c r="S79" s="90"/>
      <c r="T79" s="190">
        <f>SUM(T80:T113)</f>
        <v>0</v>
      </c>
      <c r="AT79" s="15" t="s">
        <v>71</v>
      </c>
      <c r="AU79" s="15" t="s">
        <v>142</v>
      </c>
      <c r="BK79" s="191">
        <f>SUM(BK80:BK113)</f>
        <v>0</v>
      </c>
    </row>
    <row r="80" s="1" customFormat="1" ht="22.5" customHeight="1">
      <c r="B80" s="36"/>
      <c r="C80" s="229" t="s">
        <v>80</v>
      </c>
      <c r="D80" s="229" t="s">
        <v>178</v>
      </c>
      <c r="E80" s="230" t="s">
        <v>1008</v>
      </c>
      <c r="F80" s="231" t="s">
        <v>1009</v>
      </c>
      <c r="G80" s="232" t="s">
        <v>173</v>
      </c>
      <c r="H80" s="233">
        <v>53</v>
      </c>
      <c r="I80" s="234"/>
      <c r="J80" s="235">
        <f>ROUND(I80*H80,2)</f>
        <v>0</v>
      </c>
      <c r="K80" s="231" t="s">
        <v>1010</v>
      </c>
      <c r="L80" s="236"/>
      <c r="M80" s="237" t="s">
        <v>1</v>
      </c>
      <c r="N80" s="238" t="s">
        <v>43</v>
      </c>
      <c r="O80" s="77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15" t="s">
        <v>181</v>
      </c>
      <c r="AT80" s="15" t="s">
        <v>178</v>
      </c>
      <c r="AU80" s="15" t="s">
        <v>72</v>
      </c>
      <c r="AY80" s="15" t="s">
        <v>163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5" t="s">
        <v>80</v>
      </c>
      <c r="BK80" s="203">
        <f>ROUND(I80*H80,2)</f>
        <v>0</v>
      </c>
      <c r="BL80" s="15" t="s">
        <v>162</v>
      </c>
      <c r="BM80" s="15" t="s">
        <v>1011</v>
      </c>
    </row>
    <row r="81" s="1" customFormat="1">
      <c r="B81" s="36"/>
      <c r="C81" s="37"/>
      <c r="D81" s="204" t="s">
        <v>165</v>
      </c>
      <c r="E81" s="37"/>
      <c r="F81" s="205" t="s">
        <v>1009</v>
      </c>
      <c r="G81" s="37"/>
      <c r="H81" s="37"/>
      <c r="I81" s="141"/>
      <c r="J81" s="37"/>
      <c r="K81" s="37"/>
      <c r="L81" s="41"/>
      <c r="M81" s="206"/>
      <c r="N81" s="77"/>
      <c r="O81" s="77"/>
      <c r="P81" s="77"/>
      <c r="Q81" s="77"/>
      <c r="R81" s="77"/>
      <c r="S81" s="77"/>
      <c r="T81" s="78"/>
      <c r="AT81" s="15" t="s">
        <v>165</v>
      </c>
      <c r="AU81" s="15" t="s">
        <v>72</v>
      </c>
    </row>
    <row r="82" s="10" customFormat="1">
      <c r="B82" s="208"/>
      <c r="C82" s="209"/>
      <c r="D82" s="204" t="s">
        <v>169</v>
      </c>
      <c r="E82" s="210" t="s">
        <v>1</v>
      </c>
      <c r="F82" s="211" t="s">
        <v>1012</v>
      </c>
      <c r="G82" s="209"/>
      <c r="H82" s="212">
        <v>34</v>
      </c>
      <c r="I82" s="213"/>
      <c r="J82" s="209"/>
      <c r="K82" s="209"/>
      <c r="L82" s="214"/>
      <c r="M82" s="215"/>
      <c r="N82" s="216"/>
      <c r="O82" s="216"/>
      <c r="P82" s="216"/>
      <c r="Q82" s="216"/>
      <c r="R82" s="216"/>
      <c r="S82" s="216"/>
      <c r="T82" s="217"/>
      <c r="AT82" s="218" t="s">
        <v>169</v>
      </c>
      <c r="AU82" s="218" t="s">
        <v>72</v>
      </c>
      <c r="AV82" s="10" t="s">
        <v>82</v>
      </c>
      <c r="AW82" s="10" t="s">
        <v>34</v>
      </c>
      <c r="AX82" s="10" t="s">
        <v>72</v>
      </c>
      <c r="AY82" s="218" t="s">
        <v>163</v>
      </c>
    </row>
    <row r="83" s="10" customFormat="1">
      <c r="B83" s="208"/>
      <c r="C83" s="209"/>
      <c r="D83" s="204" t="s">
        <v>169</v>
      </c>
      <c r="E83" s="210" t="s">
        <v>1</v>
      </c>
      <c r="F83" s="211" t="s">
        <v>1013</v>
      </c>
      <c r="G83" s="209"/>
      <c r="H83" s="212">
        <v>19</v>
      </c>
      <c r="I83" s="213"/>
      <c r="J83" s="209"/>
      <c r="K83" s="209"/>
      <c r="L83" s="214"/>
      <c r="M83" s="215"/>
      <c r="N83" s="216"/>
      <c r="O83" s="216"/>
      <c r="P83" s="216"/>
      <c r="Q83" s="216"/>
      <c r="R83" s="216"/>
      <c r="S83" s="216"/>
      <c r="T83" s="217"/>
      <c r="AT83" s="218" t="s">
        <v>169</v>
      </c>
      <c r="AU83" s="218" t="s">
        <v>72</v>
      </c>
      <c r="AV83" s="10" t="s">
        <v>82</v>
      </c>
      <c r="AW83" s="10" t="s">
        <v>34</v>
      </c>
      <c r="AX83" s="10" t="s">
        <v>72</v>
      </c>
      <c r="AY83" s="218" t="s">
        <v>163</v>
      </c>
    </row>
    <row r="84" s="12" customFormat="1">
      <c r="B84" s="239"/>
      <c r="C84" s="240"/>
      <c r="D84" s="204" t="s">
        <v>169</v>
      </c>
      <c r="E84" s="241" t="s">
        <v>1</v>
      </c>
      <c r="F84" s="242" t="s">
        <v>190</v>
      </c>
      <c r="G84" s="240"/>
      <c r="H84" s="243">
        <v>53</v>
      </c>
      <c r="I84" s="244"/>
      <c r="J84" s="240"/>
      <c r="K84" s="240"/>
      <c r="L84" s="245"/>
      <c r="M84" s="246"/>
      <c r="N84" s="247"/>
      <c r="O84" s="247"/>
      <c r="P84" s="247"/>
      <c r="Q84" s="247"/>
      <c r="R84" s="247"/>
      <c r="S84" s="247"/>
      <c r="T84" s="248"/>
      <c r="AT84" s="249" t="s">
        <v>169</v>
      </c>
      <c r="AU84" s="249" t="s">
        <v>72</v>
      </c>
      <c r="AV84" s="12" t="s">
        <v>162</v>
      </c>
      <c r="AW84" s="12" t="s">
        <v>34</v>
      </c>
      <c r="AX84" s="12" t="s">
        <v>80</v>
      </c>
      <c r="AY84" s="249" t="s">
        <v>163</v>
      </c>
    </row>
    <row r="85" s="1" customFormat="1" ht="22.5" customHeight="1">
      <c r="B85" s="36"/>
      <c r="C85" s="229" t="s">
        <v>82</v>
      </c>
      <c r="D85" s="229" t="s">
        <v>178</v>
      </c>
      <c r="E85" s="230" t="s">
        <v>1014</v>
      </c>
      <c r="F85" s="231" t="s">
        <v>1015</v>
      </c>
      <c r="G85" s="232" t="s">
        <v>173</v>
      </c>
      <c r="H85" s="233">
        <v>660</v>
      </c>
      <c r="I85" s="234"/>
      <c r="J85" s="235">
        <f>ROUND(I85*H85,2)</f>
        <v>0</v>
      </c>
      <c r="K85" s="231" t="s">
        <v>161</v>
      </c>
      <c r="L85" s="236"/>
      <c r="M85" s="237" t="s">
        <v>1</v>
      </c>
      <c r="N85" s="238" t="s">
        <v>43</v>
      </c>
      <c r="O85" s="77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15" t="s">
        <v>181</v>
      </c>
      <c r="AT85" s="15" t="s">
        <v>178</v>
      </c>
      <c r="AU85" s="15" t="s">
        <v>72</v>
      </c>
      <c r="AY85" s="15" t="s">
        <v>163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5" t="s">
        <v>80</v>
      </c>
      <c r="BK85" s="203">
        <f>ROUND(I85*H85,2)</f>
        <v>0</v>
      </c>
      <c r="BL85" s="15" t="s">
        <v>162</v>
      </c>
      <c r="BM85" s="15" t="s">
        <v>1016</v>
      </c>
    </row>
    <row r="86" s="1" customFormat="1">
      <c r="B86" s="36"/>
      <c r="C86" s="37"/>
      <c r="D86" s="204" t="s">
        <v>165</v>
      </c>
      <c r="E86" s="37"/>
      <c r="F86" s="205" t="s">
        <v>1015</v>
      </c>
      <c r="G86" s="37"/>
      <c r="H86" s="37"/>
      <c r="I86" s="141"/>
      <c r="J86" s="37"/>
      <c r="K86" s="37"/>
      <c r="L86" s="41"/>
      <c r="M86" s="206"/>
      <c r="N86" s="77"/>
      <c r="O86" s="77"/>
      <c r="P86" s="77"/>
      <c r="Q86" s="77"/>
      <c r="R86" s="77"/>
      <c r="S86" s="77"/>
      <c r="T86" s="78"/>
      <c r="AT86" s="15" t="s">
        <v>165</v>
      </c>
      <c r="AU86" s="15" t="s">
        <v>72</v>
      </c>
    </row>
    <row r="87" s="10" customFormat="1">
      <c r="B87" s="208"/>
      <c r="C87" s="209"/>
      <c r="D87" s="204" t="s">
        <v>169</v>
      </c>
      <c r="E87" s="210" t="s">
        <v>1</v>
      </c>
      <c r="F87" s="211" t="s">
        <v>1017</v>
      </c>
      <c r="G87" s="209"/>
      <c r="H87" s="212">
        <v>660</v>
      </c>
      <c r="I87" s="213"/>
      <c r="J87" s="209"/>
      <c r="K87" s="209"/>
      <c r="L87" s="214"/>
      <c r="M87" s="215"/>
      <c r="N87" s="216"/>
      <c r="O87" s="216"/>
      <c r="P87" s="216"/>
      <c r="Q87" s="216"/>
      <c r="R87" s="216"/>
      <c r="S87" s="216"/>
      <c r="T87" s="217"/>
      <c r="AT87" s="218" t="s">
        <v>169</v>
      </c>
      <c r="AU87" s="218" t="s">
        <v>72</v>
      </c>
      <c r="AV87" s="10" t="s">
        <v>82</v>
      </c>
      <c r="AW87" s="10" t="s">
        <v>34</v>
      </c>
      <c r="AX87" s="10" t="s">
        <v>80</v>
      </c>
      <c r="AY87" s="218" t="s">
        <v>163</v>
      </c>
    </row>
    <row r="88" s="1" customFormat="1" ht="22.5" customHeight="1">
      <c r="B88" s="36"/>
      <c r="C88" s="229" t="s">
        <v>177</v>
      </c>
      <c r="D88" s="229" t="s">
        <v>178</v>
      </c>
      <c r="E88" s="230" t="s">
        <v>1018</v>
      </c>
      <c r="F88" s="231" t="s">
        <v>1019</v>
      </c>
      <c r="G88" s="232" t="s">
        <v>173</v>
      </c>
      <c r="H88" s="233">
        <v>48</v>
      </c>
      <c r="I88" s="234"/>
      <c r="J88" s="235">
        <f>ROUND(I88*H88,2)</f>
        <v>0</v>
      </c>
      <c r="K88" s="231" t="s">
        <v>1010</v>
      </c>
      <c r="L88" s="236"/>
      <c r="M88" s="237" t="s">
        <v>1</v>
      </c>
      <c r="N88" s="238" t="s">
        <v>43</v>
      </c>
      <c r="O88" s="77"/>
      <c r="P88" s="201">
        <f>O88*H88</f>
        <v>0</v>
      </c>
      <c r="Q88" s="201">
        <v>4.5022500000000001</v>
      </c>
      <c r="R88" s="201">
        <f>Q88*H88</f>
        <v>216.108</v>
      </c>
      <c r="S88" s="201">
        <v>0</v>
      </c>
      <c r="T88" s="202">
        <f>S88*H88</f>
        <v>0</v>
      </c>
      <c r="AR88" s="15" t="s">
        <v>181</v>
      </c>
      <c r="AT88" s="15" t="s">
        <v>178</v>
      </c>
      <c r="AU88" s="15" t="s">
        <v>72</v>
      </c>
      <c r="AY88" s="15" t="s">
        <v>163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15" t="s">
        <v>80</v>
      </c>
      <c r="BK88" s="203">
        <f>ROUND(I88*H88,2)</f>
        <v>0</v>
      </c>
      <c r="BL88" s="15" t="s">
        <v>162</v>
      </c>
      <c r="BM88" s="15" t="s">
        <v>1020</v>
      </c>
    </row>
    <row r="89" s="1" customFormat="1">
      <c r="B89" s="36"/>
      <c r="C89" s="37"/>
      <c r="D89" s="204" t="s">
        <v>165</v>
      </c>
      <c r="E89" s="37"/>
      <c r="F89" s="205" t="s">
        <v>1019</v>
      </c>
      <c r="G89" s="37"/>
      <c r="H89" s="37"/>
      <c r="I89" s="141"/>
      <c r="J89" s="37"/>
      <c r="K89" s="37"/>
      <c r="L89" s="41"/>
      <c r="M89" s="206"/>
      <c r="N89" s="77"/>
      <c r="O89" s="77"/>
      <c r="P89" s="77"/>
      <c r="Q89" s="77"/>
      <c r="R89" s="77"/>
      <c r="S89" s="77"/>
      <c r="T89" s="78"/>
      <c r="AT89" s="15" t="s">
        <v>165</v>
      </c>
      <c r="AU89" s="15" t="s">
        <v>72</v>
      </c>
    </row>
    <row r="90" s="10" customFormat="1">
      <c r="B90" s="208"/>
      <c r="C90" s="209"/>
      <c r="D90" s="204" t="s">
        <v>169</v>
      </c>
      <c r="E90" s="210" t="s">
        <v>1</v>
      </c>
      <c r="F90" s="211" t="s">
        <v>1021</v>
      </c>
      <c r="G90" s="209"/>
      <c r="H90" s="212">
        <v>9</v>
      </c>
      <c r="I90" s="213"/>
      <c r="J90" s="209"/>
      <c r="K90" s="209"/>
      <c r="L90" s="214"/>
      <c r="M90" s="215"/>
      <c r="N90" s="216"/>
      <c r="O90" s="216"/>
      <c r="P90" s="216"/>
      <c r="Q90" s="216"/>
      <c r="R90" s="216"/>
      <c r="S90" s="216"/>
      <c r="T90" s="217"/>
      <c r="AT90" s="218" t="s">
        <v>169</v>
      </c>
      <c r="AU90" s="218" t="s">
        <v>72</v>
      </c>
      <c r="AV90" s="10" t="s">
        <v>82</v>
      </c>
      <c r="AW90" s="10" t="s">
        <v>34</v>
      </c>
      <c r="AX90" s="10" t="s">
        <v>72</v>
      </c>
      <c r="AY90" s="218" t="s">
        <v>163</v>
      </c>
    </row>
    <row r="91" s="10" customFormat="1">
      <c r="B91" s="208"/>
      <c r="C91" s="209"/>
      <c r="D91" s="204" t="s">
        <v>169</v>
      </c>
      <c r="E91" s="210" t="s">
        <v>1</v>
      </c>
      <c r="F91" s="211" t="s">
        <v>1022</v>
      </c>
      <c r="G91" s="209"/>
      <c r="H91" s="212">
        <v>12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169</v>
      </c>
      <c r="AU91" s="218" t="s">
        <v>72</v>
      </c>
      <c r="AV91" s="10" t="s">
        <v>82</v>
      </c>
      <c r="AW91" s="10" t="s">
        <v>34</v>
      </c>
      <c r="AX91" s="10" t="s">
        <v>72</v>
      </c>
      <c r="AY91" s="218" t="s">
        <v>163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1023</v>
      </c>
      <c r="G92" s="209"/>
      <c r="H92" s="212">
        <v>4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72</v>
      </c>
      <c r="AY92" s="218" t="s">
        <v>163</v>
      </c>
    </row>
    <row r="93" s="10" customFormat="1">
      <c r="B93" s="208"/>
      <c r="C93" s="209"/>
      <c r="D93" s="204" t="s">
        <v>169</v>
      </c>
      <c r="E93" s="210" t="s">
        <v>1</v>
      </c>
      <c r="F93" s="211" t="s">
        <v>1024</v>
      </c>
      <c r="G93" s="209"/>
      <c r="H93" s="212">
        <v>8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169</v>
      </c>
      <c r="AU93" s="218" t="s">
        <v>72</v>
      </c>
      <c r="AV93" s="10" t="s">
        <v>82</v>
      </c>
      <c r="AW93" s="10" t="s">
        <v>34</v>
      </c>
      <c r="AX93" s="10" t="s">
        <v>72</v>
      </c>
      <c r="AY93" s="218" t="s">
        <v>163</v>
      </c>
    </row>
    <row r="94" s="10" customFormat="1">
      <c r="B94" s="208"/>
      <c r="C94" s="209"/>
      <c r="D94" s="204" t="s">
        <v>169</v>
      </c>
      <c r="E94" s="210" t="s">
        <v>1</v>
      </c>
      <c r="F94" s="211" t="s">
        <v>1025</v>
      </c>
      <c r="G94" s="209"/>
      <c r="H94" s="212">
        <v>7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169</v>
      </c>
      <c r="AU94" s="218" t="s">
        <v>72</v>
      </c>
      <c r="AV94" s="10" t="s">
        <v>82</v>
      </c>
      <c r="AW94" s="10" t="s">
        <v>34</v>
      </c>
      <c r="AX94" s="10" t="s">
        <v>72</v>
      </c>
      <c r="AY94" s="218" t="s">
        <v>163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1026</v>
      </c>
      <c r="G95" s="209"/>
      <c r="H95" s="212">
        <v>4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72</v>
      </c>
      <c r="AY95" s="218" t="s">
        <v>163</v>
      </c>
    </row>
    <row r="96" s="10" customFormat="1">
      <c r="B96" s="208"/>
      <c r="C96" s="209"/>
      <c r="D96" s="204" t="s">
        <v>169</v>
      </c>
      <c r="E96" s="210" t="s">
        <v>1</v>
      </c>
      <c r="F96" s="211" t="s">
        <v>1027</v>
      </c>
      <c r="G96" s="209"/>
      <c r="H96" s="212">
        <v>4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169</v>
      </c>
      <c r="AU96" s="218" t="s">
        <v>72</v>
      </c>
      <c r="AV96" s="10" t="s">
        <v>82</v>
      </c>
      <c r="AW96" s="10" t="s">
        <v>34</v>
      </c>
      <c r="AX96" s="10" t="s">
        <v>72</v>
      </c>
      <c r="AY96" s="218" t="s">
        <v>163</v>
      </c>
    </row>
    <row r="97" s="12" customFormat="1">
      <c r="B97" s="239"/>
      <c r="C97" s="240"/>
      <c r="D97" s="204" t="s">
        <v>169</v>
      </c>
      <c r="E97" s="241" t="s">
        <v>1</v>
      </c>
      <c r="F97" s="242" t="s">
        <v>190</v>
      </c>
      <c r="G97" s="240"/>
      <c r="H97" s="243">
        <v>48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AT97" s="249" t="s">
        <v>169</v>
      </c>
      <c r="AU97" s="249" t="s">
        <v>72</v>
      </c>
      <c r="AV97" s="12" t="s">
        <v>162</v>
      </c>
      <c r="AW97" s="12" t="s">
        <v>34</v>
      </c>
      <c r="AX97" s="12" t="s">
        <v>80</v>
      </c>
      <c r="AY97" s="249" t="s">
        <v>163</v>
      </c>
    </row>
    <row r="98" s="1" customFormat="1" ht="22.5" customHeight="1">
      <c r="B98" s="36"/>
      <c r="C98" s="229" t="s">
        <v>162</v>
      </c>
      <c r="D98" s="229" t="s">
        <v>178</v>
      </c>
      <c r="E98" s="230" t="s">
        <v>1028</v>
      </c>
      <c r="F98" s="231" t="s">
        <v>1029</v>
      </c>
      <c r="G98" s="232" t="s">
        <v>173</v>
      </c>
      <c r="H98" s="233">
        <v>2</v>
      </c>
      <c r="I98" s="234"/>
      <c r="J98" s="235">
        <f>ROUND(I98*H98,2)</f>
        <v>0</v>
      </c>
      <c r="K98" s="231" t="s">
        <v>161</v>
      </c>
      <c r="L98" s="236"/>
      <c r="M98" s="237" t="s">
        <v>1</v>
      </c>
      <c r="N98" s="238" t="s">
        <v>43</v>
      </c>
      <c r="O98" s="77"/>
      <c r="P98" s="201">
        <f>O98*H98</f>
        <v>0</v>
      </c>
      <c r="Q98" s="201">
        <v>3.70425</v>
      </c>
      <c r="R98" s="201">
        <f>Q98*H98</f>
        <v>7.4085000000000001</v>
      </c>
      <c r="S98" s="201">
        <v>0</v>
      </c>
      <c r="T98" s="202">
        <f>S98*H98</f>
        <v>0</v>
      </c>
      <c r="AR98" s="15" t="s">
        <v>181</v>
      </c>
      <c r="AT98" s="15" t="s">
        <v>178</v>
      </c>
      <c r="AU98" s="15" t="s">
        <v>72</v>
      </c>
      <c r="AY98" s="15" t="s">
        <v>163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80</v>
      </c>
      <c r="BK98" s="203">
        <f>ROUND(I98*H98,2)</f>
        <v>0</v>
      </c>
      <c r="BL98" s="15" t="s">
        <v>162</v>
      </c>
      <c r="BM98" s="15" t="s">
        <v>1030</v>
      </c>
    </row>
    <row r="99" s="1" customFormat="1">
      <c r="B99" s="36"/>
      <c r="C99" s="37"/>
      <c r="D99" s="204" t="s">
        <v>165</v>
      </c>
      <c r="E99" s="37"/>
      <c r="F99" s="205" t="s">
        <v>1029</v>
      </c>
      <c r="G99" s="37"/>
      <c r="H99" s="37"/>
      <c r="I99" s="141"/>
      <c r="J99" s="37"/>
      <c r="K99" s="37"/>
      <c r="L99" s="41"/>
      <c r="M99" s="206"/>
      <c r="N99" s="77"/>
      <c r="O99" s="77"/>
      <c r="P99" s="77"/>
      <c r="Q99" s="77"/>
      <c r="R99" s="77"/>
      <c r="S99" s="77"/>
      <c r="T99" s="78"/>
      <c r="AT99" s="15" t="s">
        <v>165</v>
      </c>
      <c r="AU99" s="15" t="s">
        <v>72</v>
      </c>
    </row>
    <row r="100" s="10" customFormat="1">
      <c r="B100" s="208"/>
      <c r="C100" s="209"/>
      <c r="D100" s="204" t="s">
        <v>169</v>
      </c>
      <c r="E100" s="210" t="s">
        <v>1</v>
      </c>
      <c r="F100" s="211" t="s">
        <v>1031</v>
      </c>
      <c r="G100" s="209"/>
      <c r="H100" s="212">
        <v>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169</v>
      </c>
      <c r="AU100" s="218" t="s">
        <v>72</v>
      </c>
      <c r="AV100" s="10" t="s">
        <v>82</v>
      </c>
      <c r="AW100" s="10" t="s">
        <v>34</v>
      </c>
      <c r="AX100" s="10" t="s">
        <v>80</v>
      </c>
      <c r="AY100" s="218" t="s">
        <v>163</v>
      </c>
    </row>
    <row r="101" s="1" customFormat="1" ht="22.5" customHeight="1">
      <c r="B101" s="36"/>
      <c r="C101" s="229" t="s">
        <v>191</v>
      </c>
      <c r="D101" s="229" t="s">
        <v>178</v>
      </c>
      <c r="E101" s="230" t="s">
        <v>1032</v>
      </c>
      <c r="F101" s="231" t="s">
        <v>1033</v>
      </c>
      <c r="G101" s="232" t="s">
        <v>160</v>
      </c>
      <c r="H101" s="233">
        <v>40</v>
      </c>
      <c r="I101" s="234"/>
      <c r="J101" s="235">
        <f>ROUND(I101*H101,2)</f>
        <v>0</v>
      </c>
      <c r="K101" s="231" t="s">
        <v>161</v>
      </c>
      <c r="L101" s="236"/>
      <c r="M101" s="237" t="s">
        <v>1</v>
      </c>
      <c r="N101" s="238" t="s">
        <v>43</v>
      </c>
      <c r="O101" s="77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5" t="s">
        <v>181</v>
      </c>
      <c r="AT101" s="15" t="s">
        <v>178</v>
      </c>
      <c r="AU101" s="15" t="s">
        <v>72</v>
      </c>
      <c r="AY101" s="15" t="s">
        <v>163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5" t="s">
        <v>80</v>
      </c>
      <c r="BK101" s="203">
        <f>ROUND(I101*H101,2)</f>
        <v>0</v>
      </c>
      <c r="BL101" s="15" t="s">
        <v>162</v>
      </c>
      <c r="BM101" s="15" t="s">
        <v>1034</v>
      </c>
    </row>
    <row r="102" s="1" customFormat="1">
      <c r="B102" s="36"/>
      <c r="C102" s="37"/>
      <c r="D102" s="204" t="s">
        <v>165</v>
      </c>
      <c r="E102" s="37"/>
      <c r="F102" s="205" t="s">
        <v>1033</v>
      </c>
      <c r="G102" s="37"/>
      <c r="H102" s="37"/>
      <c r="I102" s="141"/>
      <c r="J102" s="37"/>
      <c r="K102" s="37"/>
      <c r="L102" s="41"/>
      <c r="M102" s="206"/>
      <c r="N102" s="77"/>
      <c r="O102" s="77"/>
      <c r="P102" s="77"/>
      <c r="Q102" s="77"/>
      <c r="R102" s="77"/>
      <c r="S102" s="77"/>
      <c r="T102" s="78"/>
      <c r="AT102" s="15" t="s">
        <v>165</v>
      </c>
      <c r="AU102" s="15" t="s">
        <v>72</v>
      </c>
    </row>
    <row r="103" s="10" customFormat="1">
      <c r="B103" s="208"/>
      <c r="C103" s="209"/>
      <c r="D103" s="204" t="s">
        <v>169</v>
      </c>
      <c r="E103" s="210" t="s">
        <v>1</v>
      </c>
      <c r="F103" s="211" t="s">
        <v>1035</v>
      </c>
      <c r="G103" s="209"/>
      <c r="H103" s="212">
        <v>40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169</v>
      </c>
      <c r="AU103" s="218" t="s">
        <v>72</v>
      </c>
      <c r="AV103" s="10" t="s">
        <v>82</v>
      </c>
      <c r="AW103" s="10" t="s">
        <v>34</v>
      </c>
      <c r="AX103" s="10" t="s">
        <v>80</v>
      </c>
      <c r="AY103" s="218" t="s">
        <v>163</v>
      </c>
    </row>
    <row r="104" s="1" customFormat="1" ht="22.5" customHeight="1">
      <c r="B104" s="36"/>
      <c r="C104" s="229" t="s">
        <v>189</v>
      </c>
      <c r="D104" s="229" t="s">
        <v>178</v>
      </c>
      <c r="E104" s="230" t="s">
        <v>1036</v>
      </c>
      <c r="F104" s="231" t="s">
        <v>1037</v>
      </c>
      <c r="G104" s="232" t="s">
        <v>160</v>
      </c>
      <c r="H104" s="233">
        <v>18</v>
      </c>
      <c r="I104" s="234"/>
      <c r="J104" s="235">
        <f>ROUND(I104*H104,2)</f>
        <v>0</v>
      </c>
      <c r="K104" s="231" t="s">
        <v>161</v>
      </c>
      <c r="L104" s="236"/>
      <c r="M104" s="237" t="s">
        <v>1</v>
      </c>
      <c r="N104" s="238" t="s">
        <v>43</v>
      </c>
      <c r="O104" s="77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5" t="s">
        <v>181</v>
      </c>
      <c r="AT104" s="15" t="s">
        <v>178</v>
      </c>
      <c r="AU104" s="15" t="s">
        <v>72</v>
      </c>
      <c r="AY104" s="15" t="s">
        <v>163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80</v>
      </c>
      <c r="BK104" s="203">
        <f>ROUND(I104*H104,2)</f>
        <v>0</v>
      </c>
      <c r="BL104" s="15" t="s">
        <v>162</v>
      </c>
      <c r="BM104" s="15" t="s">
        <v>1038</v>
      </c>
    </row>
    <row r="105" s="1" customFormat="1">
      <c r="B105" s="36"/>
      <c r="C105" s="37"/>
      <c r="D105" s="204" t="s">
        <v>165</v>
      </c>
      <c r="E105" s="37"/>
      <c r="F105" s="205" t="s">
        <v>1037</v>
      </c>
      <c r="G105" s="37"/>
      <c r="H105" s="37"/>
      <c r="I105" s="141"/>
      <c r="J105" s="37"/>
      <c r="K105" s="37"/>
      <c r="L105" s="41"/>
      <c r="M105" s="206"/>
      <c r="N105" s="77"/>
      <c r="O105" s="77"/>
      <c r="P105" s="77"/>
      <c r="Q105" s="77"/>
      <c r="R105" s="77"/>
      <c r="S105" s="77"/>
      <c r="T105" s="78"/>
      <c r="AT105" s="15" t="s">
        <v>165</v>
      </c>
      <c r="AU105" s="15" t="s">
        <v>72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1039</v>
      </c>
      <c r="G106" s="209"/>
      <c r="H106" s="212">
        <v>9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72</v>
      </c>
      <c r="AY106" s="218" t="s">
        <v>163</v>
      </c>
    </row>
    <row r="107" s="10" customFormat="1">
      <c r="B107" s="208"/>
      <c r="C107" s="209"/>
      <c r="D107" s="204" t="s">
        <v>169</v>
      </c>
      <c r="E107" s="210" t="s">
        <v>1</v>
      </c>
      <c r="F107" s="211" t="s">
        <v>1040</v>
      </c>
      <c r="G107" s="209"/>
      <c r="H107" s="212">
        <v>9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169</v>
      </c>
      <c r="AU107" s="218" t="s">
        <v>72</v>
      </c>
      <c r="AV107" s="10" t="s">
        <v>82</v>
      </c>
      <c r="AW107" s="10" t="s">
        <v>34</v>
      </c>
      <c r="AX107" s="10" t="s">
        <v>72</v>
      </c>
      <c r="AY107" s="218" t="s">
        <v>163</v>
      </c>
    </row>
    <row r="108" s="12" customFormat="1">
      <c r="B108" s="239"/>
      <c r="C108" s="240"/>
      <c r="D108" s="204" t="s">
        <v>169</v>
      </c>
      <c r="E108" s="241" t="s">
        <v>1</v>
      </c>
      <c r="F108" s="242" t="s">
        <v>190</v>
      </c>
      <c r="G108" s="240"/>
      <c r="H108" s="243">
        <v>18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AT108" s="249" t="s">
        <v>169</v>
      </c>
      <c r="AU108" s="249" t="s">
        <v>72</v>
      </c>
      <c r="AV108" s="12" t="s">
        <v>162</v>
      </c>
      <c r="AW108" s="12" t="s">
        <v>34</v>
      </c>
      <c r="AX108" s="12" t="s">
        <v>80</v>
      </c>
      <c r="AY108" s="249" t="s">
        <v>163</v>
      </c>
    </row>
    <row r="109" s="1" customFormat="1" ht="22.5" customHeight="1">
      <c r="B109" s="36"/>
      <c r="C109" s="229" t="s">
        <v>201</v>
      </c>
      <c r="D109" s="229" t="s">
        <v>178</v>
      </c>
      <c r="E109" s="230" t="s">
        <v>1041</v>
      </c>
      <c r="F109" s="231" t="s">
        <v>1042</v>
      </c>
      <c r="G109" s="232" t="s">
        <v>160</v>
      </c>
      <c r="H109" s="233">
        <v>20</v>
      </c>
      <c r="I109" s="234"/>
      <c r="J109" s="235">
        <f>ROUND(I109*H109,2)</f>
        <v>0</v>
      </c>
      <c r="K109" s="231" t="s">
        <v>161</v>
      </c>
      <c r="L109" s="236"/>
      <c r="M109" s="237" t="s">
        <v>1</v>
      </c>
      <c r="N109" s="238" t="s">
        <v>43</v>
      </c>
      <c r="O109" s="77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5" t="s">
        <v>181</v>
      </c>
      <c r="AT109" s="15" t="s">
        <v>178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1043</v>
      </c>
    </row>
    <row r="110" s="1" customFormat="1">
      <c r="B110" s="36"/>
      <c r="C110" s="37"/>
      <c r="D110" s="204" t="s">
        <v>165</v>
      </c>
      <c r="E110" s="37"/>
      <c r="F110" s="205" t="s">
        <v>1042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1044</v>
      </c>
      <c r="G111" s="209"/>
      <c r="H111" s="212">
        <v>10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72</v>
      </c>
      <c r="AY111" s="218" t="s">
        <v>163</v>
      </c>
    </row>
    <row r="112" s="10" customFormat="1">
      <c r="B112" s="208"/>
      <c r="C112" s="209"/>
      <c r="D112" s="204" t="s">
        <v>169</v>
      </c>
      <c r="E112" s="210" t="s">
        <v>1</v>
      </c>
      <c r="F112" s="211" t="s">
        <v>1045</v>
      </c>
      <c r="G112" s="209"/>
      <c r="H112" s="212">
        <v>10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169</v>
      </c>
      <c r="AU112" s="218" t="s">
        <v>72</v>
      </c>
      <c r="AV112" s="10" t="s">
        <v>82</v>
      </c>
      <c r="AW112" s="10" t="s">
        <v>34</v>
      </c>
      <c r="AX112" s="10" t="s">
        <v>72</v>
      </c>
      <c r="AY112" s="218" t="s">
        <v>163</v>
      </c>
    </row>
    <row r="113" s="12" customFormat="1">
      <c r="B113" s="239"/>
      <c r="C113" s="240"/>
      <c r="D113" s="204" t="s">
        <v>169</v>
      </c>
      <c r="E113" s="241" t="s">
        <v>1</v>
      </c>
      <c r="F113" s="242" t="s">
        <v>190</v>
      </c>
      <c r="G113" s="240"/>
      <c r="H113" s="243">
        <v>20</v>
      </c>
      <c r="I113" s="244"/>
      <c r="J113" s="240"/>
      <c r="K113" s="240"/>
      <c r="L113" s="245"/>
      <c r="M113" s="267"/>
      <c r="N113" s="268"/>
      <c r="O113" s="268"/>
      <c r="P113" s="268"/>
      <c r="Q113" s="268"/>
      <c r="R113" s="268"/>
      <c r="S113" s="268"/>
      <c r="T113" s="269"/>
      <c r="AT113" s="249" t="s">
        <v>169</v>
      </c>
      <c r="AU113" s="249" t="s">
        <v>72</v>
      </c>
      <c r="AV113" s="12" t="s">
        <v>162</v>
      </c>
      <c r="AW113" s="12" t="s">
        <v>34</v>
      </c>
      <c r="AX113" s="12" t="s">
        <v>80</v>
      </c>
      <c r="AY113" s="249" t="s">
        <v>163</v>
      </c>
    </row>
    <row r="114" s="1" customFormat="1" ht="6.96" customHeight="1">
      <c r="B114" s="55"/>
      <c r="C114" s="56"/>
      <c r="D114" s="56"/>
      <c r="E114" s="56"/>
      <c r="F114" s="56"/>
      <c r="G114" s="56"/>
      <c r="H114" s="56"/>
      <c r="I114" s="165"/>
      <c r="J114" s="56"/>
      <c r="K114" s="56"/>
      <c r="L114" s="41"/>
    </row>
  </sheetData>
  <sheetProtection sheet="1" autoFilter="0" formatColumns="0" formatRows="0" objects="1" scenarios="1" spinCount="100000" saltValue="p4S/4anKl65F8+RvB2FL3uzA25j91kxJSQiLg40m6fLpKOJQaN7OJKfyVeUbCVBAytaRk1IFcF/+BGZw3h16Iw==" hashValue="k6lvOSQN8HyjQecavmM/GLKAOc624vscxCr8LHtK2EYWJXM4ZAhvOoZb2k8tbAflDNtTbIf0susLU0Vu4pfGVw==" algorithmName="SHA-512" password="CC35"/>
  <autoFilter ref="C78:K11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134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s="1" customFormat="1" ht="12" customHeight="1">
      <c r="B8" s="41"/>
      <c r="D8" s="139" t="s">
        <v>136</v>
      </c>
      <c r="I8" s="141"/>
      <c r="L8" s="41"/>
    </row>
    <row r="9" s="1" customFormat="1" ht="36.96" customHeight="1">
      <c r="B9" s="41"/>
      <c r="E9" s="142" t="s">
        <v>1046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18</v>
      </c>
      <c r="F11" s="15" t="s">
        <v>1</v>
      </c>
      <c r="I11" s="143" t="s">
        <v>19</v>
      </c>
      <c r="J11" s="15" t="s">
        <v>1</v>
      </c>
      <c r="L11" s="41"/>
    </row>
    <row r="12" s="1" customFormat="1" ht="12" customHeight="1">
      <c r="B12" s="41"/>
      <c r="D12" s="139" t="s">
        <v>20</v>
      </c>
      <c r="F12" s="15" t="s">
        <v>21</v>
      </c>
      <c r="I12" s="143" t="s">
        <v>22</v>
      </c>
      <c r="J12" s="144" t="str">
        <f>'Rekapitulace stavby'!AN8</f>
        <v>4. 2. 2019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24</v>
      </c>
      <c r="I14" s="143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43" t="s">
        <v>28</v>
      </c>
      <c r="J15" s="15" t="s">
        <v>29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30</v>
      </c>
      <c r="I17" s="143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32</v>
      </c>
      <c r="I20" s="143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43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35</v>
      </c>
      <c r="I23" s="143" t="s">
        <v>25</v>
      </c>
      <c r="J23" s="15" t="s">
        <v>1</v>
      </c>
      <c r="L23" s="41"/>
    </row>
    <row r="24" s="1" customFormat="1" ht="18" customHeight="1">
      <c r="B24" s="41"/>
      <c r="E24" s="15" t="s">
        <v>36</v>
      </c>
      <c r="I24" s="143" t="s">
        <v>28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37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38</v>
      </c>
      <c r="I30" s="141"/>
      <c r="J30" s="150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40</v>
      </c>
      <c r="I32" s="152" t="s">
        <v>39</v>
      </c>
      <c r="J32" s="151" t="s">
        <v>41</v>
      </c>
      <c r="L32" s="41"/>
    </row>
    <row r="33" s="1" customFormat="1" ht="14.4" customHeight="1">
      <c r="B33" s="41"/>
      <c r="D33" s="139" t="s">
        <v>42</v>
      </c>
      <c r="E33" s="139" t="s">
        <v>43</v>
      </c>
      <c r="F33" s="153">
        <f>ROUND((SUM(BE80:BE101)),  2)</f>
        <v>0</v>
      </c>
      <c r="I33" s="154">
        <v>0.20999999999999999</v>
      </c>
      <c r="J33" s="153">
        <f>ROUND(((SUM(BE80:BE101))*I33),  2)</f>
        <v>0</v>
      </c>
      <c r="L33" s="41"/>
    </row>
    <row r="34" s="1" customFormat="1" ht="14.4" customHeight="1">
      <c r="B34" s="41"/>
      <c r="E34" s="139" t="s">
        <v>44</v>
      </c>
      <c r="F34" s="153">
        <f>ROUND((SUM(BF80:BF101)),  2)</f>
        <v>0</v>
      </c>
      <c r="I34" s="154">
        <v>0.14999999999999999</v>
      </c>
      <c r="J34" s="153">
        <f>ROUND(((SUM(BF80:BF101))*I34),  2)</f>
        <v>0</v>
      </c>
      <c r="L34" s="41"/>
    </row>
    <row r="35" hidden="1" s="1" customFormat="1" ht="14.4" customHeight="1">
      <c r="B35" s="41"/>
      <c r="E35" s="139" t="s">
        <v>45</v>
      </c>
      <c r="F35" s="153">
        <f>ROUND((SUM(BG80:BG101)),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46</v>
      </c>
      <c r="F36" s="153">
        <f>ROUND((SUM(BH80:BH101)),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ROUND((SUM(BI80:BI101)),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138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Výměna kolejnic u ST Ústí n.L. v úseku Vraňany - Děčín hl.n. - státní hranice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136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09 - VRN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trať 090</v>
      </c>
      <c r="G52" s="37"/>
      <c r="H52" s="37"/>
      <c r="I52" s="143" t="s">
        <v>22</v>
      </c>
      <c r="J52" s="65" t="str">
        <f>IF(J12="","",J12)</f>
        <v>4. 2. 2019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43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43" t="s">
        <v>35</v>
      </c>
      <c r="J55" s="34" t="str">
        <f>E24</f>
        <v>Věra Trnková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139</v>
      </c>
      <c r="D57" s="171"/>
      <c r="E57" s="171"/>
      <c r="F57" s="171"/>
      <c r="G57" s="171"/>
      <c r="H57" s="171"/>
      <c r="I57" s="172"/>
      <c r="J57" s="173" t="s">
        <v>140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141</v>
      </c>
      <c r="D59" s="37"/>
      <c r="E59" s="37"/>
      <c r="F59" s="37"/>
      <c r="G59" s="37"/>
      <c r="H59" s="37"/>
      <c r="I59" s="141"/>
      <c r="J59" s="96">
        <f>J80</f>
        <v>0</v>
      </c>
      <c r="K59" s="37"/>
      <c r="L59" s="41"/>
      <c r="AU59" s="15" t="s">
        <v>142</v>
      </c>
    </row>
    <row r="60" s="8" customFormat="1" ht="24.96" customHeight="1">
      <c r="B60" s="175"/>
      <c r="C60" s="176"/>
      <c r="D60" s="177" t="s">
        <v>1047</v>
      </c>
      <c r="E60" s="178"/>
      <c r="F60" s="178"/>
      <c r="G60" s="178"/>
      <c r="H60" s="178"/>
      <c r="I60" s="179"/>
      <c r="J60" s="180">
        <f>J81</f>
        <v>0</v>
      </c>
      <c r="K60" s="176"/>
      <c r="L60" s="181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41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65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8"/>
      <c r="J66" s="58"/>
      <c r="K66" s="58"/>
      <c r="L66" s="41"/>
    </row>
    <row r="67" s="1" customFormat="1" ht="24.96" customHeight="1">
      <c r="B67" s="36"/>
      <c r="C67" s="21" t="s">
        <v>144</v>
      </c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41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41"/>
      <c r="J69" s="37"/>
      <c r="K69" s="37"/>
      <c r="L69" s="41"/>
    </row>
    <row r="70" s="1" customFormat="1" ht="16.5" customHeight="1">
      <c r="B70" s="36"/>
      <c r="C70" s="37"/>
      <c r="D70" s="37"/>
      <c r="E70" s="169" t="str">
        <f>E7</f>
        <v>Výměna kolejnic u ST Ústí n.L. v úseku Vraňany - Děčín hl.n. - státní hranice</v>
      </c>
      <c r="F70" s="30"/>
      <c r="G70" s="30"/>
      <c r="H70" s="30"/>
      <c r="I70" s="141"/>
      <c r="J70" s="37"/>
      <c r="K70" s="37"/>
      <c r="L70" s="41"/>
    </row>
    <row r="71" s="1" customFormat="1" ht="12" customHeight="1">
      <c r="B71" s="36"/>
      <c r="C71" s="30" t="s">
        <v>136</v>
      </c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09 - VRN</v>
      </c>
      <c r="F72" s="37"/>
      <c r="G72" s="37"/>
      <c r="H72" s="37"/>
      <c r="I72" s="141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41"/>
      <c r="J73" s="37"/>
      <c r="K73" s="37"/>
      <c r="L73" s="41"/>
    </row>
    <row r="74" s="1" customFormat="1" ht="12" customHeight="1">
      <c r="B74" s="36"/>
      <c r="C74" s="30" t="s">
        <v>20</v>
      </c>
      <c r="D74" s="37"/>
      <c r="E74" s="37"/>
      <c r="F74" s="25" t="str">
        <f>F12</f>
        <v>trať 090</v>
      </c>
      <c r="G74" s="37"/>
      <c r="H74" s="37"/>
      <c r="I74" s="143" t="s">
        <v>22</v>
      </c>
      <c r="J74" s="65" t="str">
        <f>IF(J12="","",J12)</f>
        <v>4. 2. 2019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41"/>
      <c r="J75" s="37"/>
      <c r="K75" s="37"/>
      <c r="L75" s="41"/>
    </row>
    <row r="76" s="1" customFormat="1" ht="13.65" customHeight="1">
      <c r="B76" s="36"/>
      <c r="C76" s="30" t="s">
        <v>24</v>
      </c>
      <c r="D76" s="37"/>
      <c r="E76" s="37"/>
      <c r="F76" s="25" t="str">
        <f>E15</f>
        <v>SŽDC s.o., OŘ Ústí n.L., ST Ústí n.L.</v>
      </c>
      <c r="G76" s="37"/>
      <c r="H76" s="37"/>
      <c r="I76" s="143" t="s">
        <v>32</v>
      </c>
      <c r="J76" s="34" t="str">
        <f>E21</f>
        <v xml:space="preserve"> </v>
      </c>
      <c r="K76" s="37"/>
      <c r="L76" s="41"/>
    </row>
    <row r="77" s="1" customFormat="1" ht="13.65" customHeight="1">
      <c r="B77" s="36"/>
      <c r="C77" s="30" t="s">
        <v>30</v>
      </c>
      <c r="D77" s="37"/>
      <c r="E77" s="37"/>
      <c r="F77" s="25" t="str">
        <f>IF(E18="","",E18)</f>
        <v>Vyplň údaj</v>
      </c>
      <c r="G77" s="37"/>
      <c r="H77" s="37"/>
      <c r="I77" s="143" t="s">
        <v>35</v>
      </c>
      <c r="J77" s="34" t="str">
        <f>E24</f>
        <v>Věra Trnková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9" customFormat="1" ht="29.28" customHeight="1">
      <c r="B79" s="182"/>
      <c r="C79" s="183" t="s">
        <v>145</v>
      </c>
      <c r="D79" s="184" t="s">
        <v>57</v>
      </c>
      <c r="E79" s="184" t="s">
        <v>53</v>
      </c>
      <c r="F79" s="184" t="s">
        <v>54</v>
      </c>
      <c r="G79" s="184" t="s">
        <v>146</v>
      </c>
      <c r="H79" s="184" t="s">
        <v>147</v>
      </c>
      <c r="I79" s="185" t="s">
        <v>148</v>
      </c>
      <c r="J79" s="184" t="s">
        <v>140</v>
      </c>
      <c r="K79" s="186" t="s">
        <v>149</v>
      </c>
      <c r="L79" s="187"/>
      <c r="M79" s="86" t="s">
        <v>1</v>
      </c>
      <c r="N79" s="87" t="s">
        <v>42</v>
      </c>
      <c r="O79" s="87" t="s">
        <v>150</v>
      </c>
      <c r="P79" s="87" t="s">
        <v>151</v>
      </c>
      <c r="Q79" s="87" t="s">
        <v>152</v>
      </c>
      <c r="R79" s="87" t="s">
        <v>153</v>
      </c>
      <c r="S79" s="87" t="s">
        <v>154</v>
      </c>
      <c r="T79" s="88" t="s">
        <v>155</v>
      </c>
    </row>
    <row r="80" s="1" customFormat="1" ht="22.8" customHeight="1">
      <c r="B80" s="36"/>
      <c r="C80" s="93" t="s">
        <v>156</v>
      </c>
      <c r="D80" s="37"/>
      <c r="E80" s="37"/>
      <c r="F80" s="37"/>
      <c r="G80" s="37"/>
      <c r="H80" s="37"/>
      <c r="I80" s="141"/>
      <c r="J80" s="188">
        <f>BK80</f>
        <v>0</v>
      </c>
      <c r="K80" s="37"/>
      <c r="L80" s="41"/>
      <c r="M80" s="89"/>
      <c r="N80" s="90"/>
      <c r="O80" s="90"/>
      <c r="P80" s="189">
        <f>P81</f>
        <v>0</v>
      </c>
      <c r="Q80" s="90"/>
      <c r="R80" s="189">
        <f>R81</f>
        <v>0</v>
      </c>
      <c r="S80" s="90"/>
      <c r="T80" s="190">
        <f>T81</f>
        <v>0</v>
      </c>
      <c r="AT80" s="15" t="s">
        <v>71</v>
      </c>
      <c r="AU80" s="15" t="s">
        <v>142</v>
      </c>
      <c r="BK80" s="191">
        <f>BK81</f>
        <v>0</v>
      </c>
    </row>
    <row r="81" s="13" customFormat="1" ht="25.92" customHeight="1">
      <c r="B81" s="250"/>
      <c r="C81" s="251"/>
      <c r="D81" s="252" t="s">
        <v>71</v>
      </c>
      <c r="E81" s="253" t="s">
        <v>133</v>
      </c>
      <c r="F81" s="253" t="s">
        <v>1048</v>
      </c>
      <c r="G81" s="251"/>
      <c r="H81" s="251"/>
      <c r="I81" s="254"/>
      <c r="J81" s="255">
        <f>BK81</f>
        <v>0</v>
      </c>
      <c r="K81" s="251"/>
      <c r="L81" s="256"/>
      <c r="M81" s="257"/>
      <c r="N81" s="258"/>
      <c r="O81" s="258"/>
      <c r="P81" s="259">
        <f>SUM(P82:P101)</f>
        <v>0</v>
      </c>
      <c r="Q81" s="258"/>
      <c r="R81" s="259">
        <f>SUM(R82:R101)</f>
        <v>0</v>
      </c>
      <c r="S81" s="258"/>
      <c r="T81" s="260">
        <f>SUM(T82:T101)</f>
        <v>0</v>
      </c>
      <c r="AR81" s="261" t="s">
        <v>191</v>
      </c>
      <c r="AT81" s="262" t="s">
        <v>71</v>
      </c>
      <c r="AU81" s="262" t="s">
        <v>72</v>
      </c>
      <c r="AY81" s="261" t="s">
        <v>163</v>
      </c>
      <c r="BK81" s="263">
        <f>SUM(BK82:BK101)</f>
        <v>0</v>
      </c>
    </row>
    <row r="82" s="1" customFormat="1" ht="22.5" customHeight="1">
      <c r="B82" s="36"/>
      <c r="C82" s="192" t="s">
        <v>80</v>
      </c>
      <c r="D82" s="192" t="s">
        <v>157</v>
      </c>
      <c r="E82" s="193" t="s">
        <v>1049</v>
      </c>
      <c r="F82" s="194" t="s">
        <v>1050</v>
      </c>
      <c r="G82" s="195" t="s">
        <v>1051</v>
      </c>
      <c r="H82" s="196">
        <v>1</v>
      </c>
      <c r="I82" s="197"/>
      <c r="J82" s="198">
        <f>ROUND(I82*H82,2)</f>
        <v>0</v>
      </c>
      <c r="K82" s="194" t="s">
        <v>161</v>
      </c>
      <c r="L82" s="41"/>
      <c r="M82" s="199" t="s">
        <v>1</v>
      </c>
      <c r="N82" s="200" t="s">
        <v>43</v>
      </c>
      <c r="O82" s="77"/>
      <c r="P82" s="201">
        <f>O82*H82</f>
        <v>0</v>
      </c>
      <c r="Q82" s="201">
        <v>0</v>
      </c>
      <c r="R82" s="201">
        <f>Q82*H82</f>
        <v>0</v>
      </c>
      <c r="S82" s="201">
        <v>0</v>
      </c>
      <c r="T82" s="202">
        <f>S82*H82</f>
        <v>0</v>
      </c>
      <c r="AR82" s="15" t="s">
        <v>162</v>
      </c>
      <c r="AT82" s="15" t="s">
        <v>157</v>
      </c>
      <c r="AU82" s="15" t="s">
        <v>80</v>
      </c>
      <c r="AY82" s="15" t="s">
        <v>163</v>
      </c>
      <c r="BE82" s="203">
        <f>IF(N82="základní",J82,0)</f>
        <v>0</v>
      </c>
      <c r="BF82" s="203">
        <f>IF(N82="snížená",J82,0)</f>
        <v>0</v>
      </c>
      <c r="BG82" s="203">
        <f>IF(N82="zákl. přenesená",J82,0)</f>
        <v>0</v>
      </c>
      <c r="BH82" s="203">
        <f>IF(N82="sníž. přenesená",J82,0)</f>
        <v>0</v>
      </c>
      <c r="BI82" s="203">
        <f>IF(N82="nulová",J82,0)</f>
        <v>0</v>
      </c>
      <c r="BJ82" s="15" t="s">
        <v>80</v>
      </c>
      <c r="BK82" s="203">
        <f>ROUND(I82*H82,2)</f>
        <v>0</v>
      </c>
      <c r="BL82" s="15" t="s">
        <v>162</v>
      </c>
      <c r="BM82" s="15" t="s">
        <v>1052</v>
      </c>
    </row>
    <row r="83" s="1" customFormat="1">
      <c r="B83" s="36"/>
      <c r="C83" s="37"/>
      <c r="D83" s="204" t="s">
        <v>165</v>
      </c>
      <c r="E83" s="37"/>
      <c r="F83" s="205" t="s">
        <v>1050</v>
      </c>
      <c r="G83" s="37"/>
      <c r="H83" s="37"/>
      <c r="I83" s="141"/>
      <c r="J83" s="37"/>
      <c r="K83" s="37"/>
      <c r="L83" s="41"/>
      <c r="M83" s="206"/>
      <c r="N83" s="77"/>
      <c r="O83" s="77"/>
      <c r="P83" s="77"/>
      <c r="Q83" s="77"/>
      <c r="R83" s="77"/>
      <c r="S83" s="77"/>
      <c r="T83" s="78"/>
      <c r="AT83" s="15" t="s">
        <v>165</v>
      </c>
      <c r="AU83" s="15" t="s">
        <v>80</v>
      </c>
    </row>
    <row r="84" s="11" customFormat="1">
      <c r="B84" s="219"/>
      <c r="C84" s="220"/>
      <c r="D84" s="204" t="s">
        <v>169</v>
      </c>
      <c r="E84" s="221" t="s">
        <v>1</v>
      </c>
      <c r="F84" s="222" t="s">
        <v>1053</v>
      </c>
      <c r="G84" s="220"/>
      <c r="H84" s="221" t="s">
        <v>1</v>
      </c>
      <c r="I84" s="223"/>
      <c r="J84" s="220"/>
      <c r="K84" s="220"/>
      <c r="L84" s="224"/>
      <c r="M84" s="225"/>
      <c r="N84" s="226"/>
      <c r="O84" s="226"/>
      <c r="P84" s="226"/>
      <c r="Q84" s="226"/>
      <c r="R84" s="226"/>
      <c r="S84" s="226"/>
      <c r="T84" s="227"/>
      <c r="AT84" s="228" t="s">
        <v>169</v>
      </c>
      <c r="AU84" s="228" t="s">
        <v>80</v>
      </c>
      <c r="AV84" s="11" t="s">
        <v>80</v>
      </c>
      <c r="AW84" s="11" t="s">
        <v>34</v>
      </c>
      <c r="AX84" s="11" t="s">
        <v>72</v>
      </c>
      <c r="AY84" s="228" t="s">
        <v>163</v>
      </c>
    </row>
    <row r="85" s="10" customFormat="1">
      <c r="B85" s="208"/>
      <c r="C85" s="209"/>
      <c r="D85" s="204" t="s">
        <v>169</v>
      </c>
      <c r="E85" s="210" t="s">
        <v>1</v>
      </c>
      <c r="F85" s="211" t="s">
        <v>80</v>
      </c>
      <c r="G85" s="209"/>
      <c r="H85" s="212">
        <v>1</v>
      </c>
      <c r="I85" s="213"/>
      <c r="J85" s="209"/>
      <c r="K85" s="209"/>
      <c r="L85" s="214"/>
      <c r="M85" s="215"/>
      <c r="N85" s="216"/>
      <c r="O85" s="216"/>
      <c r="P85" s="216"/>
      <c r="Q85" s="216"/>
      <c r="R85" s="216"/>
      <c r="S85" s="216"/>
      <c r="T85" s="217"/>
      <c r="AT85" s="218" t="s">
        <v>169</v>
      </c>
      <c r="AU85" s="218" t="s">
        <v>80</v>
      </c>
      <c r="AV85" s="10" t="s">
        <v>82</v>
      </c>
      <c r="AW85" s="10" t="s">
        <v>34</v>
      </c>
      <c r="AX85" s="10" t="s">
        <v>80</v>
      </c>
      <c r="AY85" s="218" t="s">
        <v>163</v>
      </c>
    </row>
    <row r="86" s="1" customFormat="1" ht="22.5" customHeight="1">
      <c r="B86" s="36"/>
      <c r="C86" s="192" t="s">
        <v>82</v>
      </c>
      <c r="D86" s="192" t="s">
        <v>157</v>
      </c>
      <c r="E86" s="193" t="s">
        <v>1054</v>
      </c>
      <c r="F86" s="194" t="s">
        <v>1055</v>
      </c>
      <c r="G86" s="195" t="s">
        <v>1051</v>
      </c>
      <c r="H86" s="196">
        <v>1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80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1056</v>
      </c>
    </row>
    <row r="87" s="1" customFormat="1">
      <c r="B87" s="36"/>
      <c r="C87" s="37"/>
      <c r="D87" s="204" t="s">
        <v>165</v>
      </c>
      <c r="E87" s="37"/>
      <c r="F87" s="205" t="s">
        <v>1057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80</v>
      </c>
    </row>
    <row r="88" s="11" customFormat="1">
      <c r="B88" s="219"/>
      <c r="C88" s="220"/>
      <c r="D88" s="204" t="s">
        <v>169</v>
      </c>
      <c r="E88" s="221" t="s">
        <v>1</v>
      </c>
      <c r="F88" s="222" t="s">
        <v>1058</v>
      </c>
      <c r="G88" s="220"/>
      <c r="H88" s="221" t="s">
        <v>1</v>
      </c>
      <c r="I88" s="223"/>
      <c r="J88" s="220"/>
      <c r="K88" s="220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169</v>
      </c>
      <c r="AU88" s="228" t="s">
        <v>80</v>
      </c>
      <c r="AV88" s="11" t="s">
        <v>80</v>
      </c>
      <c r="AW88" s="11" t="s">
        <v>34</v>
      </c>
      <c r="AX88" s="11" t="s">
        <v>72</v>
      </c>
      <c r="AY88" s="228" t="s">
        <v>163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80</v>
      </c>
      <c r="G89" s="209"/>
      <c r="H89" s="212">
        <v>1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80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177</v>
      </c>
      <c r="D90" s="192" t="s">
        <v>157</v>
      </c>
      <c r="E90" s="193" t="s">
        <v>1059</v>
      </c>
      <c r="F90" s="194" t="s">
        <v>1060</v>
      </c>
      <c r="G90" s="195" t="s">
        <v>1051</v>
      </c>
      <c r="H90" s="196">
        <v>1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162</v>
      </c>
      <c r="AT90" s="15" t="s">
        <v>157</v>
      </c>
      <c r="AU90" s="15" t="s">
        <v>80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1061</v>
      </c>
    </row>
    <row r="91" s="1" customFormat="1">
      <c r="B91" s="36"/>
      <c r="C91" s="37"/>
      <c r="D91" s="204" t="s">
        <v>165</v>
      </c>
      <c r="E91" s="37"/>
      <c r="F91" s="205" t="s">
        <v>1062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80</v>
      </c>
    </row>
    <row r="92" s="1" customFormat="1" ht="22.5" customHeight="1">
      <c r="B92" s="36"/>
      <c r="C92" s="192" t="s">
        <v>162</v>
      </c>
      <c r="D92" s="192" t="s">
        <v>157</v>
      </c>
      <c r="E92" s="193" t="s">
        <v>1063</v>
      </c>
      <c r="F92" s="194" t="s">
        <v>1064</v>
      </c>
      <c r="G92" s="195" t="s">
        <v>1051</v>
      </c>
      <c r="H92" s="196">
        <v>1</v>
      </c>
      <c r="I92" s="197"/>
      <c r="J92" s="198">
        <f>ROUND(I92*H92,2)</f>
        <v>0</v>
      </c>
      <c r="K92" s="194" t="s">
        <v>161</v>
      </c>
      <c r="L92" s="41"/>
      <c r="M92" s="199" t="s">
        <v>1</v>
      </c>
      <c r="N92" s="200" t="s">
        <v>43</v>
      </c>
      <c r="O92" s="77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5" t="s">
        <v>162</v>
      </c>
      <c r="AT92" s="15" t="s">
        <v>157</v>
      </c>
      <c r="AU92" s="15" t="s">
        <v>80</v>
      </c>
      <c r="AY92" s="15" t="s">
        <v>163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5" t="s">
        <v>80</v>
      </c>
      <c r="BK92" s="203">
        <f>ROUND(I92*H92,2)</f>
        <v>0</v>
      </c>
      <c r="BL92" s="15" t="s">
        <v>162</v>
      </c>
      <c r="BM92" s="15" t="s">
        <v>1065</v>
      </c>
    </row>
    <row r="93" s="1" customFormat="1">
      <c r="B93" s="36"/>
      <c r="C93" s="37"/>
      <c r="D93" s="204" t="s">
        <v>165</v>
      </c>
      <c r="E93" s="37"/>
      <c r="F93" s="205" t="s">
        <v>1064</v>
      </c>
      <c r="G93" s="37"/>
      <c r="H93" s="37"/>
      <c r="I93" s="141"/>
      <c r="J93" s="37"/>
      <c r="K93" s="37"/>
      <c r="L93" s="41"/>
      <c r="M93" s="206"/>
      <c r="N93" s="77"/>
      <c r="O93" s="77"/>
      <c r="P93" s="77"/>
      <c r="Q93" s="77"/>
      <c r="R93" s="77"/>
      <c r="S93" s="77"/>
      <c r="T93" s="78"/>
      <c r="AT93" s="15" t="s">
        <v>165</v>
      </c>
      <c r="AU93" s="15" t="s">
        <v>80</v>
      </c>
    </row>
    <row r="94" s="11" customFormat="1">
      <c r="B94" s="219"/>
      <c r="C94" s="220"/>
      <c r="D94" s="204" t="s">
        <v>169</v>
      </c>
      <c r="E94" s="221" t="s">
        <v>1</v>
      </c>
      <c r="F94" s="222" t="s">
        <v>1066</v>
      </c>
      <c r="G94" s="220"/>
      <c r="H94" s="221" t="s">
        <v>1</v>
      </c>
      <c r="I94" s="223"/>
      <c r="J94" s="220"/>
      <c r="K94" s="220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169</v>
      </c>
      <c r="AU94" s="228" t="s">
        <v>80</v>
      </c>
      <c r="AV94" s="11" t="s">
        <v>80</v>
      </c>
      <c r="AW94" s="11" t="s">
        <v>34</v>
      </c>
      <c r="AX94" s="11" t="s">
        <v>72</v>
      </c>
      <c r="AY94" s="228" t="s">
        <v>163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80</v>
      </c>
      <c r="G95" s="209"/>
      <c r="H95" s="212">
        <v>1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80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33.75" customHeight="1">
      <c r="B96" s="36"/>
      <c r="C96" s="192" t="s">
        <v>191</v>
      </c>
      <c r="D96" s="192" t="s">
        <v>157</v>
      </c>
      <c r="E96" s="193" t="s">
        <v>1067</v>
      </c>
      <c r="F96" s="194" t="s">
        <v>1068</v>
      </c>
      <c r="G96" s="195" t="s">
        <v>1051</v>
      </c>
      <c r="H96" s="196">
        <v>1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80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1069</v>
      </c>
    </row>
    <row r="97" s="1" customFormat="1">
      <c r="B97" s="36"/>
      <c r="C97" s="37"/>
      <c r="D97" s="204" t="s">
        <v>165</v>
      </c>
      <c r="E97" s="37"/>
      <c r="F97" s="205" t="s">
        <v>1068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80</v>
      </c>
    </row>
    <row r="98" s="1" customFormat="1" ht="22.5" customHeight="1">
      <c r="B98" s="36"/>
      <c r="C98" s="192" t="s">
        <v>189</v>
      </c>
      <c r="D98" s="192" t="s">
        <v>157</v>
      </c>
      <c r="E98" s="193" t="s">
        <v>1070</v>
      </c>
      <c r="F98" s="194" t="s">
        <v>1071</v>
      </c>
      <c r="G98" s="195" t="s">
        <v>1051</v>
      </c>
      <c r="H98" s="196">
        <v>1</v>
      </c>
      <c r="I98" s="197"/>
      <c r="J98" s="198">
        <f>ROUND(I98*H98,2)</f>
        <v>0</v>
      </c>
      <c r="K98" s="194" t="s">
        <v>161</v>
      </c>
      <c r="L98" s="41"/>
      <c r="M98" s="199" t="s">
        <v>1</v>
      </c>
      <c r="N98" s="200" t="s">
        <v>43</v>
      </c>
      <c r="O98" s="77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5" t="s">
        <v>162</v>
      </c>
      <c r="AT98" s="15" t="s">
        <v>157</v>
      </c>
      <c r="AU98" s="15" t="s">
        <v>80</v>
      </c>
      <c r="AY98" s="15" t="s">
        <v>163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80</v>
      </c>
      <c r="BK98" s="203">
        <f>ROUND(I98*H98,2)</f>
        <v>0</v>
      </c>
      <c r="BL98" s="15" t="s">
        <v>162</v>
      </c>
      <c r="BM98" s="15" t="s">
        <v>1072</v>
      </c>
    </row>
    <row r="99" s="1" customFormat="1">
      <c r="B99" s="36"/>
      <c r="C99" s="37"/>
      <c r="D99" s="204" t="s">
        <v>165</v>
      </c>
      <c r="E99" s="37"/>
      <c r="F99" s="205" t="s">
        <v>1071</v>
      </c>
      <c r="G99" s="37"/>
      <c r="H99" s="37"/>
      <c r="I99" s="141"/>
      <c r="J99" s="37"/>
      <c r="K99" s="37"/>
      <c r="L99" s="41"/>
      <c r="M99" s="206"/>
      <c r="N99" s="77"/>
      <c r="O99" s="77"/>
      <c r="P99" s="77"/>
      <c r="Q99" s="77"/>
      <c r="R99" s="77"/>
      <c r="S99" s="77"/>
      <c r="T99" s="78"/>
      <c r="AT99" s="15" t="s">
        <v>165</v>
      </c>
      <c r="AU99" s="15" t="s">
        <v>80</v>
      </c>
    </row>
    <row r="100" s="11" customFormat="1">
      <c r="B100" s="219"/>
      <c r="C100" s="220"/>
      <c r="D100" s="204" t="s">
        <v>169</v>
      </c>
      <c r="E100" s="221" t="s">
        <v>1</v>
      </c>
      <c r="F100" s="222" t="s">
        <v>1073</v>
      </c>
      <c r="G100" s="220"/>
      <c r="H100" s="221" t="s">
        <v>1</v>
      </c>
      <c r="I100" s="223"/>
      <c r="J100" s="220"/>
      <c r="K100" s="220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169</v>
      </c>
      <c r="AU100" s="228" t="s">
        <v>80</v>
      </c>
      <c r="AV100" s="11" t="s">
        <v>80</v>
      </c>
      <c r="AW100" s="11" t="s">
        <v>34</v>
      </c>
      <c r="AX100" s="11" t="s">
        <v>72</v>
      </c>
      <c r="AY100" s="228" t="s">
        <v>163</v>
      </c>
    </row>
    <row r="101" s="10" customFormat="1">
      <c r="B101" s="208"/>
      <c r="C101" s="209"/>
      <c r="D101" s="204" t="s">
        <v>169</v>
      </c>
      <c r="E101" s="210" t="s">
        <v>1</v>
      </c>
      <c r="F101" s="211" t="s">
        <v>80</v>
      </c>
      <c r="G101" s="209"/>
      <c r="H101" s="212">
        <v>1</v>
      </c>
      <c r="I101" s="213"/>
      <c r="J101" s="209"/>
      <c r="K101" s="209"/>
      <c r="L101" s="214"/>
      <c r="M101" s="264"/>
      <c r="N101" s="265"/>
      <c r="O101" s="265"/>
      <c r="P101" s="265"/>
      <c r="Q101" s="265"/>
      <c r="R101" s="265"/>
      <c r="S101" s="265"/>
      <c r="T101" s="266"/>
      <c r="AT101" s="218" t="s">
        <v>169</v>
      </c>
      <c r="AU101" s="218" t="s">
        <v>80</v>
      </c>
      <c r="AV101" s="10" t="s">
        <v>82</v>
      </c>
      <c r="AW101" s="10" t="s">
        <v>34</v>
      </c>
      <c r="AX101" s="10" t="s">
        <v>80</v>
      </c>
      <c r="AY101" s="218" t="s">
        <v>163</v>
      </c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65"/>
      <c r="J102" s="56"/>
      <c r="K102" s="56"/>
      <c r="L102" s="41"/>
    </row>
  </sheetData>
  <sheetProtection sheet="1" autoFilter="0" formatColumns="0" formatRows="0" objects="1" scenarios="1" spinCount="100000" saltValue="xo7D8sKpEFI6B2Qs8GTG4uscBTKN5oIicjgny5KwyIWe6rx4A4z30DUxOy9Bzx0fKnvX6nfP6PnSpRPEUHY0Fw==" hashValue="QXiwgcKnkveEyS6Q0XR2VxZOwkE4+MPYFsHx9OWuqy5g5DZ+U0PjWtv16rZ6zJKGU4VUrRIjc9e3auYl9QnXgA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81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s="1" customFormat="1" ht="12" customHeight="1">
      <c r="B8" s="41"/>
      <c r="D8" s="139" t="s">
        <v>136</v>
      </c>
      <c r="I8" s="141"/>
      <c r="L8" s="41"/>
    </row>
    <row r="9" s="1" customFormat="1" ht="36.96" customHeight="1">
      <c r="B9" s="41"/>
      <c r="E9" s="142" t="s">
        <v>137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18</v>
      </c>
      <c r="F11" s="15" t="s">
        <v>1</v>
      </c>
      <c r="I11" s="143" t="s">
        <v>19</v>
      </c>
      <c r="J11" s="15" t="s">
        <v>1</v>
      </c>
      <c r="L11" s="41"/>
    </row>
    <row r="12" s="1" customFormat="1" ht="12" customHeight="1">
      <c r="B12" s="41"/>
      <c r="D12" s="139" t="s">
        <v>20</v>
      </c>
      <c r="F12" s="15" t="s">
        <v>21</v>
      </c>
      <c r="I12" s="143" t="s">
        <v>22</v>
      </c>
      <c r="J12" s="144" t="str">
        <f>'Rekapitulace stavby'!AN8</f>
        <v>4. 2. 2019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24</v>
      </c>
      <c r="I14" s="143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43" t="s">
        <v>28</v>
      </c>
      <c r="J15" s="15" t="s">
        <v>29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30</v>
      </c>
      <c r="I17" s="143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32</v>
      </c>
      <c r="I20" s="143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43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35</v>
      </c>
      <c r="I23" s="143" t="s">
        <v>25</v>
      </c>
      <c r="J23" s="15" t="s">
        <v>1</v>
      </c>
      <c r="L23" s="41"/>
    </row>
    <row r="24" s="1" customFormat="1" ht="18" customHeight="1">
      <c r="B24" s="41"/>
      <c r="E24" s="15" t="s">
        <v>36</v>
      </c>
      <c r="I24" s="143" t="s">
        <v>28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37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38</v>
      </c>
      <c r="I30" s="141"/>
      <c r="J30" s="150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40</v>
      </c>
      <c r="I32" s="152" t="s">
        <v>39</v>
      </c>
      <c r="J32" s="151" t="s">
        <v>41</v>
      </c>
      <c r="L32" s="41"/>
    </row>
    <row r="33" s="1" customFormat="1" ht="14.4" customHeight="1">
      <c r="B33" s="41"/>
      <c r="D33" s="139" t="s">
        <v>42</v>
      </c>
      <c r="E33" s="139" t="s">
        <v>43</v>
      </c>
      <c r="F33" s="153">
        <f>ROUND((SUM(BE80:BE231)),  2)</f>
        <v>0</v>
      </c>
      <c r="I33" s="154">
        <v>0.20999999999999999</v>
      </c>
      <c r="J33" s="153">
        <f>ROUND(((SUM(BE80:BE231))*I33),  2)</f>
        <v>0</v>
      </c>
      <c r="L33" s="41"/>
    </row>
    <row r="34" s="1" customFormat="1" ht="14.4" customHeight="1">
      <c r="B34" s="41"/>
      <c r="E34" s="139" t="s">
        <v>44</v>
      </c>
      <c r="F34" s="153">
        <f>ROUND((SUM(BF80:BF231)),  2)</f>
        <v>0</v>
      </c>
      <c r="I34" s="154">
        <v>0.14999999999999999</v>
      </c>
      <c r="J34" s="153">
        <f>ROUND(((SUM(BF80:BF231))*I34),  2)</f>
        <v>0</v>
      </c>
      <c r="L34" s="41"/>
    </row>
    <row r="35" hidden="1" s="1" customFormat="1" ht="14.4" customHeight="1">
      <c r="B35" s="41"/>
      <c r="E35" s="139" t="s">
        <v>45</v>
      </c>
      <c r="F35" s="153">
        <f>ROUND((SUM(BG80:BG231)),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46</v>
      </c>
      <c r="F36" s="153">
        <f>ROUND((SUM(BH80:BH231)),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ROUND((SUM(BI80:BI231)),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138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Výměna kolejnic u ST Ústí n.L. v úseku Vraňany - Děčín hl.n. - státní hranice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136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01 - SO 01 - žst Lovosice SK č. 7a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trať 090</v>
      </c>
      <c r="G52" s="37"/>
      <c r="H52" s="37"/>
      <c r="I52" s="143" t="s">
        <v>22</v>
      </c>
      <c r="J52" s="65" t="str">
        <f>IF(J12="","",J12)</f>
        <v>4. 2. 2019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43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43" t="s">
        <v>35</v>
      </c>
      <c r="J55" s="34" t="str">
        <f>E24</f>
        <v>Věra Trnková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139</v>
      </c>
      <c r="D57" s="171"/>
      <c r="E57" s="171"/>
      <c r="F57" s="171"/>
      <c r="G57" s="171"/>
      <c r="H57" s="171"/>
      <c r="I57" s="172"/>
      <c r="J57" s="173" t="s">
        <v>140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141</v>
      </c>
      <c r="D59" s="37"/>
      <c r="E59" s="37"/>
      <c r="F59" s="37"/>
      <c r="G59" s="37"/>
      <c r="H59" s="37"/>
      <c r="I59" s="141"/>
      <c r="J59" s="96">
        <f>J80</f>
        <v>0</v>
      </c>
      <c r="K59" s="37"/>
      <c r="L59" s="41"/>
      <c r="AU59" s="15" t="s">
        <v>142</v>
      </c>
    </row>
    <row r="60" s="8" customFormat="1" ht="24.96" customHeight="1">
      <c r="B60" s="175"/>
      <c r="C60" s="176"/>
      <c r="D60" s="177" t="s">
        <v>143</v>
      </c>
      <c r="E60" s="178"/>
      <c r="F60" s="178"/>
      <c r="G60" s="178"/>
      <c r="H60" s="178"/>
      <c r="I60" s="179"/>
      <c r="J60" s="180">
        <f>J225</f>
        <v>0</v>
      </c>
      <c r="K60" s="176"/>
      <c r="L60" s="181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41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65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8"/>
      <c r="J66" s="58"/>
      <c r="K66" s="58"/>
      <c r="L66" s="41"/>
    </row>
    <row r="67" s="1" customFormat="1" ht="24.96" customHeight="1">
      <c r="B67" s="36"/>
      <c r="C67" s="21" t="s">
        <v>144</v>
      </c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41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41"/>
      <c r="J69" s="37"/>
      <c r="K69" s="37"/>
      <c r="L69" s="41"/>
    </row>
    <row r="70" s="1" customFormat="1" ht="16.5" customHeight="1">
      <c r="B70" s="36"/>
      <c r="C70" s="37"/>
      <c r="D70" s="37"/>
      <c r="E70" s="169" t="str">
        <f>E7</f>
        <v>Výměna kolejnic u ST Ústí n.L. v úseku Vraňany - Děčín hl.n. - státní hranice</v>
      </c>
      <c r="F70" s="30"/>
      <c r="G70" s="30"/>
      <c r="H70" s="30"/>
      <c r="I70" s="141"/>
      <c r="J70" s="37"/>
      <c r="K70" s="37"/>
      <c r="L70" s="41"/>
    </row>
    <row r="71" s="1" customFormat="1" ht="12" customHeight="1">
      <c r="B71" s="36"/>
      <c r="C71" s="30" t="s">
        <v>136</v>
      </c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01 - SO 01 - žst Lovosice SK č. 7a</v>
      </c>
      <c r="F72" s="37"/>
      <c r="G72" s="37"/>
      <c r="H72" s="37"/>
      <c r="I72" s="141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41"/>
      <c r="J73" s="37"/>
      <c r="K73" s="37"/>
      <c r="L73" s="41"/>
    </row>
    <row r="74" s="1" customFormat="1" ht="12" customHeight="1">
      <c r="B74" s="36"/>
      <c r="C74" s="30" t="s">
        <v>20</v>
      </c>
      <c r="D74" s="37"/>
      <c r="E74" s="37"/>
      <c r="F74" s="25" t="str">
        <f>F12</f>
        <v>trať 090</v>
      </c>
      <c r="G74" s="37"/>
      <c r="H74" s="37"/>
      <c r="I74" s="143" t="s">
        <v>22</v>
      </c>
      <c r="J74" s="65" t="str">
        <f>IF(J12="","",J12)</f>
        <v>4. 2. 2019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41"/>
      <c r="J75" s="37"/>
      <c r="K75" s="37"/>
      <c r="L75" s="41"/>
    </row>
    <row r="76" s="1" customFormat="1" ht="13.65" customHeight="1">
      <c r="B76" s="36"/>
      <c r="C76" s="30" t="s">
        <v>24</v>
      </c>
      <c r="D76" s="37"/>
      <c r="E76" s="37"/>
      <c r="F76" s="25" t="str">
        <f>E15</f>
        <v>SŽDC s.o., OŘ Ústí n.L., ST Ústí n.L.</v>
      </c>
      <c r="G76" s="37"/>
      <c r="H76" s="37"/>
      <c r="I76" s="143" t="s">
        <v>32</v>
      </c>
      <c r="J76" s="34" t="str">
        <f>E21</f>
        <v xml:space="preserve"> </v>
      </c>
      <c r="K76" s="37"/>
      <c r="L76" s="41"/>
    </row>
    <row r="77" s="1" customFormat="1" ht="13.65" customHeight="1">
      <c r="B77" s="36"/>
      <c r="C77" s="30" t="s">
        <v>30</v>
      </c>
      <c r="D77" s="37"/>
      <c r="E77" s="37"/>
      <c r="F77" s="25" t="str">
        <f>IF(E18="","",E18)</f>
        <v>Vyplň údaj</v>
      </c>
      <c r="G77" s="37"/>
      <c r="H77" s="37"/>
      <c r="I77" s="143" t="s">
        <v>35</v>
      </c>
      <c r="J77" s="34" t="str">
        <f>E24</f>
        <v>Věra Trnková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9" customFormat="1" ht="29.28" customHeight="1">
      <c r="B79" s="182"/>
      <c r="C79" s="183" t="s">
        <v>145</v>
      </c>
      <c r="D79" s="184" t="s">
        <v>57</v>
      </c>
      <c r="E79" s="184" t="s">
        <v>53</v>
      </c>
      <c r="F79" s="184" t="s">
        <v>54</v>
      </c>
      <c r="G79" s="184" t="s">
        <v>146</v>
      </c>
      <c r="H79" s="184" t="s">
        <v>147</v>
      </c>
      <c r="I79" s="185" t="s">
        <v>148</v>
      </c>
      <c r="J79" s="184" t="s">
        <v>140</v>
      </c>
      <c r="K79" s="186" t="s">
        <v>149</v>
      </c>
      <c r="L79" s="187"/>
      <c r="M79" s="86" t="s">
        <v>1</v>
      </c>
      <c r="N79" s="87" t="s">
        <v>42</v>
      </c>
      <c r="O79" s="87" t="s">
        <v>150</v>
      </c>
      <c r="P79" s="87" t="s">
        <v>151</v>
      </c>
      <c r="Q79" s="87" t="s">
        <v>152</v>
      </c>
      <c r="R79" s="87" t="s">
        <v>153</v>
      </c>
      <c r="S79" s="87" t="s">
        <v>154</v>
      </c>
      <c r="T79" s="88" t="s">
        <v>155</v>
      </c>
    </row>
    <row r="80" s="1" customFormat="1" ht="22.8" customHeight="1">
      <c r="B80" s="36"/>
      <c r="C80" s="93" t="s">
        <v>156</v>
      </c>
      <c r="D80" s="37"/>
      <c r="E80" s="37"/>
      <c r="F80" s="37"/>
      <c r="G80" s="37"/>
      <c r="H80" s="37"/>
      <c r="I80" s="141"/>
      <c r="J80" s="188">
        <f>BK80</f>
        <v>0</v>
      </c>
      <c r="K80" s="37"/>
      <c r="L80" s="41"/>
      <c r="M80" s="89"/>
      <c r="N80" s="90"/>
      <c r="O80" s="90"/>
      <c r="P80" s="189">
        <f>P81+SUM(P82:P225)</f>
        <v>0</v>
      </c>
      <c r="Q80" s="90"/>
      <c r="R80" s="189">
        <f>R81+SUM(R82:R225)</f>
        <v>474.72769</v>
      </c>
      <c r="S80" s="90"/>
      <c r="T80" s="190">
        <f>T81+SUM(T82:T225)</f>
        <v>0</v>
      </c>
      <c r="AT80" s="15" t="s">
        <v>71</v>
      </c>
      <c r="AU80" s="15" t="s">
        <v>142</v>
      </c>
      <c r="BK80" s="191">
        <f>BK81+SUM(BK82:BK225)</f>
        <v>0</v>
      </c>
    </row>
    <row r="81" s="1" customFormat="1" ht="22.5" customHeight="1">
      <c r="B81" s="36"/>
      <c r="C81" s="192" t="s">
        <v>80</v>
      </c>
      <c r="D81" s="192" t="s">
        <v>157</v>
      </c>
      <c r="E81" s="193" t="s">
        <v>158</v>
      </c>
      <c r="F81" s="194" t="s">
        <v>159</v>
      </c>
      <c r="G81" s="195" t="s">
        <v>160</v>
      </c>
      <c r="H81" s="196">
        <v>638</v>
      </c>
      <c r="I81" s="197"/>
      <c r="J81" s="198">
        <f>ROUND(I81*H81,2)</f>
        <v>0</v>
      </c>
      <c r="K81" s="194" t="s">
        <v>161</v>
      </c>
      <c r="L81" s="41"/>
      <c r="M81" s="199" t="s">
        <v>1</v>
      </c>
      <c r="N81" s="200" t="s">
        <v>43</v>
      </c>
      <c r="O81" s="77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15" t="s">
        <v>162</v>
      </c>
      <c r="AT81" s="15" t="s">
        <v>157</v>
      </c>
      <c r="AU81" s="15" t="s">
        <v>72</v>
      </c>
      <c r="AY81" s="15" t="s">
        <v>163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15" t="s">
        <v>80</v>
      </c>
      <c r="BK81" s="203">
        <f>ROUND(I81*H81,2)</f>
        <v>0</v>
      </c>
      <c r="BL81" s="15" t="s">
        <v>162</v>
      </c>
      <c r="BM81" s="15" t="s">
        <v>164</v>
      </c>
    </row>
    <row r="82" s="1" customFormat="1">
      <c r="B82" s="36"/>
      <c r="C82" s="37"/>
      <c r="D82" s="204" t="s">
        <v>165</v>
      </c>
      <c r="E82" s="37"/>
      <c r="F82" s="205" t="s">
        <v>166</v>
      </c>
      <c r="G82" s="37"/>
      <c r="H82" s="37"/>
      <c r="I82" s="141"/>
      <c r="J82" s="37"/>
      <c r="K82" s="37"/>
      <c r="L82" s="41"/>
      <c r="M82" s="206"/>
      <c r="N82" s="77"/>
      <c r="O82" s="77"/>
      <c r="P82" s="77"/>
      <c r="Q82" s="77"/>
      <c r="R82" s="77"/>
      <c r="S82" s="77"/>
      <c r="T82" s="78"/>
      <c r="AT82" s="15" t="s">
        <v>165</v>
      </c>
      <c r="AU82" s="15" t="s">
        <v>72</v>
      </c>
    </row>
    <row r="83" s="1" customFormat="1">
      <c r="B83" s="36"/>
      <c r="C83" s="37"/>
      <c r="D83" s="204" t="s">
        <v>167</v>
      </c>
      <c r="E83" s="37"/>
      <c r="F83" s="207" t="s">
        <v>168</v>
      </c>
      <c r="G83" s="37"/>
      <c r="H83" s="37"/>
      <c r="I83" s="141"/>
      <c r="J83" s="37"/>
      <c r="K83" s="37"/>
      <c r="L83" s="41"/>
      <c r="M83" s="206"/>
      <c r="N83" s="77"/>
      <c r="O83" s="77"/>
      <c r="P83" s="77"/>
      <c r="Q83" s="77"/>
      <c r="R83" s="77"/>
      <c r="S83" s="77"/>
      <c r="T83" s="78"/>
      <c r="AT83" s="15" t="s">
        <v>167</v>
      </c>
      <c r="AU83" s="15" t="s">
        <v>72</v>
      </c>
    </row>
    <row r="84" s="10" customFormat="1">
      <c r="B84" s="208"/>
      <c r="C84" s="209"/>
      <c r="D84" s="204" t="s">
        <v>169</v>
      </c>
      <c r="E84" s="210" t="s">
        <v>1</v>
      </c>
      <c r="F84" s="211" t="s">
        <v>170</v>
      </c>
      <c r="G84" s="209"/>
      <c r="H84" s="212">
        <v>638</v>
      </c>
      <c r="I84" s="213"/>
      <c r="J84" s="209"/>
      <c r="K84" s="209"/>
      <c r="L84" s="214"/>
      <c r="M84" s="215"/>
      <c r="N84" s="216"/>
      <c r="O84" s="216"/>
      <c r="P84" s="216"/>
      <c r="Q84" s="216"/>
      <c r="R84" s="216"/>
      <c r="S84" s="216"/>
      <c r="T84" s="217"/>
      <c r="AT84" s="218" t="s">
        <v>169</v>
      </c>
      <c r="AU84" s="218" t="s">
        <v>72</v>
      </c>
      <c r="AV84" s="10" t="s">
        <v>82</v>
      </c>
      <c r="AW84" s="10" t="s">
        <v>34</v>
      </c>
      <c r="AX84" s="10" t="s">
        <v>80</v>
      </c>
      <c r="AY84" s="218" t="s">
        <v>163</v>
      </c>
    </row>
    <row r="85" s="1" customFormat="1" ht="22.5" customHeight="1">
      <c r="B85" s="36"/>
      <c r="C85" s="192" t="s">
        <v>82</v>
      </c>
      <c r="D85" s="192" t="s">
        <v>157</v>
      </c>
      <c r="E85" s="193" t="s">
        <v>171</v>
      </c>
      <c r="F85" s="194" t="s">
        <v>172</v>
      </c>
      <c r="G85" s="195" t="s">
        <v>173</v>
      </c>
      <c r="H85" s="196">
        <v>2</v>
      </c>
      <c r="I85" s="197"/>
      <c r="J85" s="198">
        <f>ROUND(I85*H85,2)</f>
        <v>0</v>
      </c>
      <c r="K85" s="194" t="s">
        <v>161</v>
      </c>
      <c r="L85" s="41"/>
      <c r="M85" s="199" t="s">
        <v>1</v>
      </c>
      <c r="N85" s="200" t="s">
        <v>43</v>
      </c>
      <c r="O85" s="77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AR85" s="15" t="s">
        <v>162</v>
      </c>
      <c r="AT85" s="15" t="s">
        <v>157</v>
      </c>
      <c r="AU85" s="15" t="s">
        <v>72</v>
      </c>
      <c r="AY85" s="15" t="s">
        <v>163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5" t="s">
        <v>80</v>
      </c>
      <c r="BK85" s="203">
        <f>ROUND(I85*H85,2)</f>
        <v>0</v>
      </c>
      <c r="BL85" s="15" t="s">
        <v>162</v>
      </c>
      <c r="BM85" s="15" t="s">
        <v>174</v>
      </c>
    </row>
    <row r="86" s="1" customFormat="1">
      <c r="B86" s="36"/>
      <c r="C86" s="37"/>
      <c r="D86" s="204" t="s">
        <v>165</v>
      </c>
      <c r="E86" s="37"/>
      <c r="F86" s="205" t="s">
        <v>175</v>
      </c>
      <c r="G86" s="37"/>
      <c r="H86" s="37"/>
      <c r="I86" s="141"/>
      <c r="J86" s="37"/>
      <c r="K86" s="37"/>
      <c r="L86" s="41"/>
      <c r="M86" s="206"/>
      <c r="N86" s="77"/>
      <c r="O86" s="77"/>
      <c r="P86" s="77"/>
      <c r="Q86" s="77"/>
      <c r="R86" s="77"/>
      <c r="S86" s="77"/>
      <c r="T86" s="78"/>
      <c r="AT86" s="15" t="s">
        <v>165</v>
      </c>
      <c r="AU86" s="15" t="s">
        <v>72</v>
      </c>
    </row>
    <row r="87" s="11" customFormat="1">
      <c r="B87" s="219"/>
      <c r="C87" s="220"/>
      <c r="D87" s="204" t="s">
        <v>169</v>
      </c>
      <c r="E87" s="221" t="s">
        <v>1</v>
      </c>
      <c r="F87" s="222" t="s">
        <v>176</v>
      </c>
      <c r="G87" s="220"/>
      <c r="H87" s="221" t="s">
        <v>1</v>
      </c>
      <c r="I87" s="223"/>
      <c r="J87" s="220"/>
      <c r="K87" s="220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169</v>
      </c>
      <c r="AU87" s="228" t="s">
        <v>72</v>
      </c>
      <c r="AV87" s="11" t="s">
        <v>80</v>
      </c>
      <c r="AW87" s="11" t="s">
        <v>34</v>
      </c>
      <c r="AX87" s="11" t="s">
        <v>72</v>
      </c>
      <c r="AY87" s="228" t="s">
        <v>163</v>
      </c>
    </row>
    <row r="88" s="10" customFormat="1">
      <c r="B88" s="208"/>
      <c r="C88" s="209"/>
      <c r="D88" s="204" t="s">
        <v>169</v>
      </c>
      <c r="E88" s="210" t="s">
        <v>1</v>
      </c>
      <c r="F88" s="211" t="s">
        <v>82</v>
      </c>
      <c r="G88" s="209"/>
      <c r="H88" s="212">
        <v>2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169</v>
      </c>
      <c r="AU88" s="218" t="s">
        <v>72</v>
      </c>
      <c r="AV88" s="10" t="s">
        <v>82</v>
      </c>
      <c r="AW88" s="10" t="s">
        <v>34</v>
      </c>
      <c r="AX88" s="10" t="s">
        <v>80</v>
      </c>
      <c r="AY88" s="218" t="s">
        <v>163</v>
      </c>
    </row>
    <row r="89" s="1" customFormat="1" ht="22.5" customHeight="1">
      <c r="B89" s="36"/>
      <c r="C89" s="229" t="s">
        <v>177</v>
      </c>
      <c r="D89" s="229" t="s">
        <v>178</v>
      </c>
      <c r="E89" s="230" t="s">
        <v>179</v>
      </c>
      <c r="F89" s="231" t="s">
        <v>180</v>
      </c>
      <c r="G89" s="232" t="s">
        <v>173</v>
      </c>
      <c r="H89" s="233">
        <v>2</v>
      </c>
      <c r="I89" s="234"/>
      <c r="J89" s="235">
        <f>ROUND(I89*H89,2)</f>
        <v>0</v>
      </c>
      <c r="K89" s="231" t="s">
        <v>161</v>
      </c>
      <c r="L89" s="236"/>
      <c r="M89" s="237" t="s">
        <v>1</v>
      </c>
      <c r="N89" s="238" t="s">
        <v>43</v>
      </c>
      <c r="O89" s="77"/>
      <c r="P89" s="201">
        <f>O89*H89</f>
        <v>0</v>
      </c>
      <c r="Q89" s="201">
        <v>0.17162</v>
      </c>
      <c r="R89" s="201">
        <f>Q89*H89</f>
        <v>0.34323999999999999</v>
      </c>
      <c r="S89" s="201">
        <v>0</v>
      </c>
      <c r="T89" s="202">
        <f>S89*H89</f>
        <v>0</v>
      </c>
      <c r="AR89" s="15" t="s">
        <v>181</v>
      </c>
      <c r="AT89" s="15" t="s">
        <v>178</v>
      </c>
      <c r="AU89" s="15" t="s">
        <v>72</v>
      </c>
      <c r="AY89" s="15" t="s">
        <v>163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5" t="s">
        <v>80</v>
      </c>
      <c r="BK89" s="203">
        <f>ROUND(I89*H89,2)</f>
        <v>0</v>
      </c>
      <c r="BL89" s="15" t="s">
        <v>162</v>
      </c>
      <c r="BM89" s="15" t="s">
        <v>182</v>
      </c>
    </row>
    <row r="90" s="1" customFormat="1">
      <c r="B90" s="36"/>
      <c r="C90" s="37"/>
      <c r="D90" s="204" t="s">
        <v>165</v>
      </c>
      <c r="E90" s="37"/>
      <c r="F90" s="205" t="s">
        <v>180</v>
      </c>
      <c r="G90" s="37"/>
      <c r="H90" s="37"/>
      <c r="I90" s="141"/>
      <c r="J90" s="37"/>
      <c r="K90" s="37"/>
      <c r="L90" s="41"/>
      <c r="M90" s="206"/>
      <c r="N90" s="77"/>
      <c r="O90" s="77"/>
      <c r="P90" s="77"/>
      <c r="Q90" s="77"/>
      <c r="R90" s="77"/>
      <c r="S90" s="77"/>
      <c r="T90" s="78"/>
      <c r="AT90" s="15" t="s">
        <v>165</v>
      </c>
      <c r="AU90" s="15" t="s">
        <v>72</v>
      </c>
    </row>
    <row r="91" s="10" customFormat="1">
      <c r="B91" s="208"/>
      <c r="C91" s="209"/>
      <c r="D91" s="204" t="s">
        <v>169</v>
      </c>
      <c r="E91" s="210" t="s">
        <v>1</v>
      </c>
      <c r="F91" s="211" t="s">
        <v>82</v>
      </c>
      <c r="G91" s="209"/>
      <c r="H91" s="212">
        <v>2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169</v>
      </c>
      <c r="AU91" s="218" t="s">
        <v>72</v>
      </c>
      <c r="AV91" s="10" t="s">
        <v>82</v>
      </c>
      <c r="AW91" s="10" t="s">
        <v>34</v>
      </c>
      <c r="AX91" s="10" t="s">
        <v>80</v>
      </c>
      <c r="AY91" s="218" t="s">
        <v>163</v>
      </c>
    </row>
    <row r="92" s="1" customFormat="1" ht="22.5" customHeight="1">
      <c r="B92" s="36"/>
      <c r="C92" s="192" t="s">
        <v>162</v>
      </c>
      <c r="D92" s="192" t="s">
        <v>157</v>
      </c>
      <c r="E92" s="193" t="s">
        <v>183</v>
      </c>
      <c r="F92" s="194" t="s">
        <v>184</v>
      </c>
      <c r="G92" s="195" t="s">
        <v>173</v>
      </c>
      <c r="H92" s="196">
        <v>9</v>
      </c>
      <c r="I92" s="197"/>
      <c r="J92" s="198">
        <f>ROUND(I92*H92,2)</f>
        <v>0</v>
      </c>
      <c r="K92" s="194" t="s">
        <v>161</v>
      </c>
      <c r="L92" s="41"/>
      <c r="M92" s="199" t="s">
        <v>1</v>
      </c>
      <c r="N92" s="200" t="s">
        <v>43</v>
      </c>
      <c r="O92" s="77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5" t="s">
        <v>162</v>
      </c>
      <c r="AT92" s="15" t="s">
        <v>157</v>
      </c>
      <c r="AU92" s="15" t="s">
        <v>72</v>
      </c>
      <c r="AY92" s="15" t="s">
        <v>163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5" t="s">
        <v>80</v>
      </c>
      <c r="BK92" s="203">
        <f>ROUND(I92*H92,2)</f>
        <v>0</v>
      </c>
      <c r="BL92" s="15" t="s">
        <v>162</v>
      </c>
      <c r="BM92" s="15" t="s">
        <v>185</v>
      </c>
    </row>
    <row r="93" s="1" customFormat="1">
      <c r="B93" s="36"/>
      <c r="C93" s="37"/>
      <c r="D93" s="204" t="s">
        <v>165</v>
      </c>
      <c r="E93" s="37"/>
      <c r="F93" s="205" t="s">
        <v>186</v>
      </c>
      <c r="G93" s="37"/>
      <c r="H93" s="37"/>
      <c r="I93" s="141"/>
      <c r="J93" s="37"/>
      <c r="K93" s="37"/>
      <c r="L93" s="41"/>
      <c r="M93" s="206"/>
      <c r="N93" s="77"/>
      <c r="O93" s="77"/>
      <c r="P93" s="77"/>
      <c r="Q93" s="77"/>
      <c r="R93" s="77"/>
      <c r="S93" s="77"/>
      <c r="T93" s="78"/>
      <c r="AT93" s="15" t="s">
        <v>165</v>
      </c>
      <c r="AU93" s="15" t="s">
        <v>72</v>
      </c>
    </row>
    <row r="94" s="11" customFormat="1">
      <c r="B94" s="219"/>
      <c r="C94" s="220"/>
      <c r="D94" s="204" t="s">
        <v>169</v>
      </c>
      <c r="E94" s="221" t="s">
        <v>1</v>
      </c>
      <c r="F94" s="222" t="s">
        <v>187</v>
      </c>
      <c r="G94" s="220"/>
      <c r="H94" s="221" t="s">
        <v>1</v>
      </c>
      <c r="I94" s="223"/>
      <c r="J94" s="220"/>
      <c r="K94" s="220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169</v>
      </c>
      <c r="AU94" s="228" t="s">
        <v>72</v>
      </c>
      <c r="AV94" s="11" t="s">
        <v>80</v>
      </c>
      <c r="AW94" s="11" t="s">
        <v>34</v>
      </c>
      <c r="AX94" s="11" t="s">
        <v>72</v>
      </c>
      <c r="AY94" s="228" t="s">
        <v>163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177</v>
      </c>
      <c r="G95" s="209"/>
      <c r="H95" s="212">
        <v>3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72</v>
      </c>
      <c r="AY95" s="218" t="s">
        <v>163</v>
      </c>
    </row>
    <row r="96" s="11" customFormat="1">
      <c r="B96" s="219"/>
      <c r="C96" s="220"/>
      <c r="D96" s="204" t="s">
        <v>169</v>
      </c>
      <c r="E96" s="221" t="s">
        <v>1</v>
      </c>
      <c r="F96" s="222" t="s">
        <v>188</v>
      </c>
      <c r="G96" s="220"/>
      <c r="H96" s="221" t="s">
        <v>1</v>
      </c>
      <c r="I96" s="223"/>
      <c r="J96" s="220"/>
      <c r="K96" s="220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169</v>
      </c>
      <c r="AU96" s="228" t="s">
        <v>72</v>
      </c>
      <c r="AV96" s="11" t="s">
        <v>80</v>
      </c>
      <c r="AW96" s="11" t="s">
        <v>34</v>
      </c>
      <c r="AX96" s="11" t="s">
        <v>72</v>
      </c>
      <c r="AY96" s="228" t="s">
        <v>163</v>
      </c>
    </row>
    <row r="97" s="10" customFormat="1">
      <c r="B97" s="208"/>
      <c r="C97" s="209"/>
      <c r="D97" s="204" t="s">
        <v>169</v>
      </c>
      <c r="E97" s="210" t="s">
        <v>1</v>
      </c>
      <c r="F97" s="211" t="s">
        <v>189</v>
      </c>
      <c r="G97" s="209"/>
      <c r="H97" s="212">
        <v>6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169</v>
      </c>
      <c r="AU97" s="218" t="s">
        <v>72</v>
      </c>
      <c r="AV97" s="10" t="s">
        <v>82</v>
      </c>
      <c r="AW97" s="10" t="s">
        <v>34</v>
      </c>
      <c r="AX97" s="10" t="s">
        <v>72</v>
      </c>
      <c r="AY97" s="218" t="s">
        <v>163</v>
      </c>
    </row>
    <row r="98" s="12" customFormat="1">
      <c r="B98" s="239"/>
      <c r="C98" s="240"/>
      <c r="D98" s="204" t="s">
        <v>169</v>
      </c>
      <c r="E98" s="241" t="s">
        <v>1</v>
      </c>
      <c r="F98" s="242" t="s">
        <v>190</v>
      </c>
      <c r="G98" s="240"/>
      <c r="H98" s="243">
        <v>9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AT98" s="249" t="s">
        <v>169</v>
      </c>
      <c r="AU98" s="249" t="s">
        <v>72</v>
      </c>
      <c r="AV98" s="12" t="s">
        <v>162</v>
      </c>
      <c r="AW98" s="12" t="s">
        <v>34</v>
      </c>
      <c r="AX98" s="12" t="s">
        <v>80</v>
      </c>
      <c r="AY98" s="249" t="s">
        <v>163</v>
      </c>
    </row>
    <row r="99" s="1" customFormat="1" ht="22.5" customHeight="1">
      <c r="B99" s="36"/>
      <c r="C99" s="229" t="s">
        <v>191</v>
      </c>
      <c r="D99" s="229" t="s">
        <v>178</v>
      </c>
      <c r="E99" s="230" t="s">
        <v>192</v>
      </c>
      <c r="F99" s="231" t="s">
        <v>193</v>
      </c>
      <c r="G99" s="232" t="s">
        <v>173</v>
      </c>
      <c r="H99" s="233">
        <v>9</v>
      </c>
      <c r="I99" s="234"/>
      <c r="J99" s="235">
        <f>ROUND(I99*H99,2)</f>
        <v>0</v>
      </c>
      <c r="K99" s="231" t="s">
        <v>161</v>
      </c>
      <c r="L99" s="236"/>
      <c r="M99" s="237" t="s">
        <v>1</v>
      </c>
      <c r="N99" s="238" t="s">
        <v>43</v>
      </c>
      <c r="O99" s="77"/>
      <c r="P99" s="201">
        <f>O99*H99</f>
        <v>0</v>
      </c>
      <c r="Q99" s="201">
        <v>0.28306999999999999</v>
      </c>
      <c r="R99" s="201">
        <f>Q99*H99</f>
        <v>2.5476299999999998</v>
      </c>
      <c r="S99" s="201">
        <v>0</v>
      </c>
      <c r="T99" s="202">
        <f>S99*H99</f>
        <v>0</v>
      </c>
      <c r="AR99" s="15" t="s">
        <v>181</v>
      </c>
      <c r="AT99" s="15" t="s">
        <v>178</v>
      </c>
      <c r="AU99" s="15" t="s">
        <v>72</v>
      </c>
      <c r="AY99" s="15" t="s">
        <v>163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5" t="s">
        <v>80</v>
      </c>
      <c r="BK99" s="203">
        <f>ROUND(I99*H99,2)</f>
        <v>0</v>
      </c>
      <c r="BL99" s="15" t="s">
        <v>162</v>
      </c>
      <c r="BM99" s="15" t="s">
        <v>194</v>
      </c>
    </row>
    <row r="100" s="1" customFormat="1">
      <c r="B100" s="36"/>
      <c r="C100" s="37"/>
      <c r="D100" s="204" t="s">
        <v>165</v>
      </c>
      <c r="E100" s="37"/>
      <c r="F100" s="205" t="s">
        <v>193</v>
      </c>
      <c r="G100" s="37"/>
      <c r="H100" s="37"/>
      <c r="I100" s="141"/>
      <c r="J100" s="37"/>
      <c r="K100" s="37"/>
      <c r="L100" s="41"/>
      <c r="M100" s="206"/>
      <c r="N100" s="77"/>
      <c r="O100" s="77"/>
      <c r="P100" s="77"/>
      <c r="Q100" s="77"/>
      <c r="R100" s="77"/>
      <c r="S100" s="77"/>
      <c r="T100" s="78"/>
      <c r="AT100" s="15" t="s">
        <v>165</v>
      </c>
      <c r="AU100" s="15" t="s">
        <v>72</v>
      </c>
    </row>
    <row r="101" s="10" customFormat="1">
      <c r="B101" s="208"/>
      <c r="C101" s="209"/>
      <c r="D101" s="204" t="s">
        <v>169</v>
      </c>
      <c r="E101" s="210" t="s">
        <v>1</v>
      </c>
      <c r="F101" s="211" t="s">
        <v>195</v>
      </c>
      <c r="G101" s="209"/>
      <c r="H101" s="212">
        <v>9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169</v>
      </c>
      <c r="AU101" s="218" t="s">
        <v>72</v>
      </c>
      <c r="AV101" s="10" t="s">
        <v>82</v>
      </c>
      <c r="AW101" s="10" t="s">
        <v>34</v>
      </c>
      <c r="AX101" s="10" t="s">
        <v>80</v>
      </c>
      <c r="AY101" s="218" t="s">
        <v>163</v>
      </c>
    </row>
    <row r="102" s="1" customFormat="1" ht="22.5" customHeight="1">
      <c r="B102" s="36"/>
      <c r="C102" s="192" t="s">
        <v>189</v>
      </c>
      <c r="D102" s="192" t="s">
        <v>157</v>
      </c>
      <c r="E102" s="193" t="s">
        <v>196</v>
      </c>
      <c r="F102" s="194" t="s">
        <v>197</v>
      </c>
      <c r="G102" s="195" t="s">
        <v>173</v>
      </c>
      <c r="H102" s="196">
        <v>34</v>
      </c>
      <c r="I102" s="197"/>
      <c r="J102" s="198">
        <f>ROUND(I102*H102,2)</f>
        <v>0</v>
      </c>
      <c r="K102" s="194" t="s">
        <v>161</v>
      </c>
      <c r="L102" s="41"/>
      <c r="M102" s="199" t="s">
        <v>1</v>
      </c>
      <c r="N102" s="200" t="s">
        <v>43</v>
      </c>
      <c r="O102" s="77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5" t="s">
        <v>162</v>
      </c>
      <c r="AT102" s="15" t="s">
        <v>157</v>
      </c>
      <c r="AU102" s="15" t="s">
        <v>72</v>
      </c>
      <c r="AY102" s="15" t="s">
        <v>163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5" t="s">
        <v>80</v>
      </c>
      <c r="BK102" s="203">
        <f>ROUND(I102*H102,2)</f>
        <v>0</v>
      </c>
      <c r="BL102" s="15" t="s">
        <v>162</v>
      </c>
      <c r="BM102" s="15" t="s">
        <v>198</v>
      </c>
    </row>
    <row r="103" s="1" customFormat="1">
      <c r="B103" s="36"/>
      <c r="C103" s="37"/>
      <c r="D103" s="204" t="s">
        <v>165</v>
      </c>
      <c r="E103" s="37"/>
      <c r="F103" s="205" t="s">
        <v>199</v>
      </c>
      <c r="G103" s="37"/>
      <c r="H103" s="37"/>
      <c r="I103" s="141"/>
      <c r="J103" s="37"/>
      <c r="K103" s="37"/>
      <c r="L103" s="41"/>
      <c r="M103" s="206"/>
      <c r="N103" s="77"/>
      <c r="O103" s="77"/>
      <c r="P103" s="77"/>
      <c r="Q103" s="77"/>
      <c r="R103" s="77"/>
      <c r="S103" s="77"/>
      <c r="T103" s="78"/>
      <c r="AT103" s="15" t="s">
        <v>165</v>
      </c>
      <c r="AU103" s="15" t="s">
        <v>72</v>
      </c>
    </row>
    <row r="104" s="11" customFormat="1">
      <c r="B104" s="219"/>
      <c r="C104" s="220"/>
      <c r="D104" s="204" t="s">
        <v>169</v>
      </c>
      <c r="E104" s="221" t="s">
        <v>1</v>
      </c>
      <c r="F104" s="222" t="s">
        <v>187</v>
      </c>
      <c r="G104" s="220"/>
      <c r="H104" s="221" t="s">
        <v>1</v>
      </c>
      <c r="I104" s="223"/>
      <c r="J104" s="220"/>
      <c r="K104" s="220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169</v>
      </c>
      <c r="AU104" s="228" t="s">
        <v>72</v>
      </c>
      <c r="AV104" s="11" t="s">
        <v>80</v>
      </c>
      <c r="AW104" s="11" t="s">
        <v>34</v>
      </c>
      <c r="AX104" s="11" t="s">
        <v>72</v>
      </c>
      <c r="AY104" s="228" t="s">
        <v>163</v>
      </c>
    </row>
    <row r="105" s="10" customFormat="1">
      <c r="B105" s="208"/>
      <c r="C105" s="209"/>
      <c r="D105" s="204" t="s">
        <v>169</v>
      </c>
      <c r="E105" s="210" t="s">
        <v>1</v>
      </c>
      <c r="F105" s="211" t="s">
        <v>200</v>
      </c>
      <c r="G105" s="209"/>
      <c r="H105" s="212">
        <v>34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169</v>
      </c>
      <c r="AU105" s="218" t="s">
        <v>72</v>
      </c>
      <c r="AV105" s="10" t="s">
        <v>82</v>
      </c>
      <c r="AW105" s="10" t="s">
        <v>34</v>
      </c>
      <c r="AX105" s="10" t="s">
        <v>80</v>
      </c>
      <c r="AY105" s="218" t="s">
        <v>163</v>
      </c>
    </row>
    <row r="106" s="1" customFormat="1" ht="22.5" customHeight="1">
      <c r="B106" s="36"/>
      <c r="C106" s="192" t="s">
        <v>201</v>
      </c>
      <c r="D106" s="192" t="s">
        <v>157</v>
      </c>
      <c r="E106" s="193" t="s">
        <v>202</v>
      </c>
      <c r="F106" s="194" t="s">
        <v>203</v>
      </c>
      <c r="G106" s="195" t="s">
        <v>204</v>
      </c>
      <c r="H106" s="196">
        <v>1550</v>
      </c>
      <c r="I106" s="197"/>
      <c r="J106" s="198">
        <f>ROUND(I106*H106,2)</f>
        <v>0</v>
      </c>
      <c r="K106" s="194" t="s">
        <v>161</v>
      </c>
      <c r="L106" s="41"/>
      <c r="M106" s="199" t="s">
        <v>1</v>
      </c>
      <c r="N106" s="200" t="s">
        <v>43</v>
      </c>
      <c r="O106" s="77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5" t="s">
        <v>162</v>
      </c>
      <c r="AT106" s="15" t="s">
        <v>157</v>
      </c>
      <c r="AU106" s="15" t="s">
        <v>72</v>
      </c>
      <c r="AY106" s="15" t="s">
        <v>163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80</v>
      </c>
      <c r="BK106" s="203">
        <f>ROUND(I106*H106,2)</f>
        <v>0</v>
      </c>
      <c r="BL106" s="15" t="s">
        <v>162</v>
      </c>
      <c r="BM106" s="15" t="s">
        <v>205</v>
      </c>
    </row>
    <row r="107" s="1" customFormat="1">
      <c r="B107" s="36"/>
      <c r="C107" s="37"/>
      <c r="D107" s="204" t="s">
        <v>165</v>
      </c>
      <c r="E107" s="37"/>
      <c r="F107" s="205" t="s">
        <v>206</v>
      </c>
      <c r="G107" s="37"/>
      <c r="H107" s="37"/>
      <c r="I107" s="141"/>
      <c r="J107" s="37"/>
      <c r="K107" s="37"/>
      <c r="L107" s="41"/>
      <c r="M107" s="206"/>
      <c r="N107" s="77"/>
      <c r="O107" s="77"/>
      <c r="P107" s="77"/>
      <c r="Q107" s="77"/>
      <c r="R107" s="77"/>
      <c r="S107" s="77"/>
      <c r="T107" s="78"/>
      <c r="AT107" s="15" t="s">
        <v>165</v>
      </c>
      <c r="AU107" s="15" t="s">
        <v>72</v>
      </c>
    </row>
    <row r="108" s="10" customFormat="1">
      <c r="B108" s="208"/>
      <c r="C108" s="209"/>
      <c r="D108" s="204" t="s">
        <v>169</v>
      </c>
      <c r="E108" s="210" t="s">
        <v>1</v>
      </c>
      <c r="F108" s="211" t="s">
        <v>207</v>
      </c>
      <c r="G108" s="209"/>
      <c r="H108" s="212">
        <v>1550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169</v>
      </c>
      <c r="AU108" s="218" t="s">
        <v>72</v>
      </c>
      <c r="AV108" s="10" t="s">
        <v>82</v>
      </c>
      <c r="AW108" s="10" t="s">
        <v>34</v>
      </c>
      <c r="AX108" s="10" t="s">
        <v>80</v>
      </c>
      <c r="AY108" s="218" t="s">
        <v>163</v>
      </c>
    </row>
    <row r="109" s="1" customFormat="1" ht="22.5" customHeight="1">
      <c r="B109" s="36"/>
      <c r="C109" s="229" t="s">
        <v>181</v>
      </c>
      <c r="D109" s="229" t="s">
        <v>178</v>
      </c>
      <c r="E109" s="230" t="s">
        <v>208</v>
      </c>
      <c r="F109" s="231" t="s">
        <v>209</v>
      </c>
      <c r="G109" s="232" t="s">
        <v>173</v>
      </c>
      <c r="H109" s="233">
        <v>1494</v>
      </c>
      <c r="I109" s="234"/>
      <c r="J109" s="235">
        <f>ROUND(I109*H109,2)</f>
        <v>0</v>
      </c>
      <c r="K109" s="231" t="s">
        <v>161</v>
      </c>
      <c r="L109" s="236"/>
      <c r="M109" s="237" t="s">
        <v>1</v>
      </c>
      <c r="N109" s="238" t="s">
        <v>43</v>
      </c>
      <c r="O109" s="77"/>
      <c r="P109" s="201">
        <f>O109*H109</f>
        <v>0</v>
      </c>
      <c r="Q109" s="201">
        <v>0.00021000000000000001</v>
      </c>
      <c r="R109" s="201">
        <f>Q109*H109</f>
        <v>0.31374000000000002</v>
      </c>
      <c r="S109" s="201">
        <v>0</v>
      </c>
      <c r="T109" s="202">
        <f>S109*H109</f>
        <v>0</v>
      </c>
      <c r="AR109" s="15" t="s">
        <v>181</v>
      </c>
      <c r="AT109" s="15" t="s">
        <v>178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210</v>
      </c>
    </row>
    <row r="110" s="1" customFormat="1">
      <c r="B110" s="36"/>
      <c r="C110" s="37"/>
      <c r="D110" s="204" t="s">
        <v>165</v>
      </c>
      <c r="E110" s="37"/>
      <c r="F110" s="205" t="s">
        <v>209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211</v>
      </c>
      <c r="G111" s="209"/>
      <c r="H111" s="212">
        <v>1494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80</v>
      </c>
      <c r="AY111" s="218" t="s">
        <v>163</v>
      </c>
    </row>
    <row r="112" s="1" customFormat="1" ht="22.5" customHeight="1">
      <c r="B112" s="36"/>
      <c r="C112" s="229" t="s">
        <v>195</v>
      </c>
      <c r="D112" s="229" t="s">
        <v>178</v>
      </c>
      <c r="E112" s="230" t="s">
        <v>212</v>
      </c>
      <c r="F112" s="231" t="s">
        <v>213</v>
      </c>
      <c r="G112" s="232" t="s">
        <v>173</v>
      </c>
      <c r="H112" s="233">
        <v>56</v>
      </c>
      <c r="I112" s="234"/>
      <c r="J112" s="235">
        <f>ROUND(I112*H112,2)</f>
        <v>0</v>
      </c>
      <c r="K112" s="231" t="s">
        <v>161</v>
      </c>
      <c r="L112" s="236"/>
      <c r="M112" s="237" t="s">
        <v>1</v>
      </c>
      <c r="N112" s="238" t="s">
        <v>43</v>
      </c>
      <c r="O112" s="77"/>
      <c r="P112" s="201">
        <f>O112*H112</f>
        <v>0</v>
      </c>
      <c r="Q112" s="201">
        <v>0.00018000000000000001</v>
      </c>
      <c r="R112" s="201">
        <f>Q112*H112</f>
        <v>0.01008</v>
      </c>
      <c r="S112" s="201">
        <v>0</v>
      </c>
      <c r="T112" s="202">
        <f>S112*H112</f>
        <v>0</v>
      </c>
      <c r="AR112" s="15" t="s">
        <v>181</v>
      </c>
      <c r="AT112" s="15" t="s">
        <v>178</v>
      </c>
      <c r="AU112" s="15" t="s">
        <v>72</v>
      </c>
      <c r="AY112" s="15" t="s">
        <v>163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5" t="s">
        <v>80</v>
      </c>
      <c r="BK112" s="203">
        <f>ROUND(I112*H112,2)</f>
        <v>0</v>
      </c>
      <c r="BL112" s="15" t="s">
        <v>162</v>
      </c>
      <c r="BM112" s="15" t="s">
        <v>214</v>
      </c>
    </row>
    <row r="113" s="1" customFormat="1">
      <c r="B113" s="36"/>
      <c r="C113" s="37"/>
      <c r="D113" s="204" t="s">
        <v>165</v>
      </c>
      <c r="E113" s="37"/>
      <c r="F113" s="205" t="s">
        <v>213</v>
      </c>
      <c r="G113" s="37"/>
      <c r="H113" s="37"/>
      <c r="I113" s="141"/>
      <c r="J113" s="37"/>
      <c r="K113" s="37"/>
      <c r="L113" s="41"/>
      <c r="M113" s="206"/>
      <c r="N113" s="77"/>
      <c r="O113" s="77"/>
      <c r="P113" s="77"/>
      <c r="Q113" s="77"/>
      <c r="R113" s="77"/>
      <c r="S113" s="77"/>
      <c r="T113" s="78"/>
      <c r="AT113" s="15" t="s">
        <v>165</v>
      </c>
      <c r="AU113" s="15" t="s">
        <v>72</v>
      </c>
    </row>
    <row r="114" s="10" customFormat="1">
      <c r="B114" s="208"/>
      <c r="C114" s="209"/>
      <c r="D114" s="204" t="s">
        <v>169</v>
      </c>
      <c r="E114" s="210" t="s">
        <v>1</v>
      </c>
      <c r="F114" s="211" t="s">
        <v>215</v>
      </c>
      <c r="G114" s="209"/>
      <c r="H114" s="212">
        <v>56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169</v>
      </c>
      <c r="AU114" s="218" t="s">
        <v>72</v>
      </c>
      <c r="AV114" s="10" t="s">
        <v>82</v>
      </c>
      <c r="AW114" s="10" t="s">
        <v>34</v>
      </c>
      <c r="AX114" s="10" t="s">
        <v>80</v>
      </c>
      <c r="AY114" s="218" t="s">
        <v>163</v>
      </c>
    </row>
    <row r="115" s="1" customFormat="1" ht="22.5" customHeight="1">
      <c r="B115" s="36"/>
      <c r="C115" s="229" t="s">
        <v>216</v>
      </c>
      <c r="D115" s="229" t="s">
        <v>178</v>
      </c>
      <c r="E115" s="230" t="s">
        <v>217</v>
      </c>
      <c r="F115" s="231" t="s">
        <v>218</v>
      </c>
      <c r="G115" s="232" t="s">
        <v>173</v>
      </c>
      <c r="H115" s="233">
        <v>3100</v>
      </c>
      <c r="I115" s="234"/>
      <c r="J115" s="235">
        <f>ROUND(I115*H115,2)</f>
        <v>0</v>
      </c>
      <c r="K115" s="231" t="s">
        <v>161</v>
      </c>
      <c r="L115" s="236"/>
      <c r="M115" s="237" t="s">
        <v>1</v>
      </c>
      <c r="N115" s="238" t="s">
        <v>43</v>
      </c>
      <c r="O115" s="77"/>
      <c r="P115" s="201">
        <f>O115*H115</f>
        <v>0</v>
      </c>
      <c r="Q115" s="201">
        <v>0.00123</v>
      </c>
      <c r="R115" s="201">
        <f>Q115*H115</f>
        <v>3.8129999999999997</v>
      </c>
      <c r="S115" s="201">
        <v>0</v>
      </c>
      <c r="T115" s="202">
        <f>S115*H115</f>
        <v>0</v>
      </c>
      <c r="AR115" s="15" t="s">
        <v>181</v>
      </c>
      <c r="AT115" s="15" t="s">
        <v>178</v>
      </c>
      <c r="AU115" s="15" t="s">
        <v>72</v>
      </c>
      <c r="AY115" s="15" t="s">
        <v>163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5" t="s">
        <v>80</v>
      </c>
      <c r="BK115" s="203">
        <f>ROUND(I115*H115,2)</f>
        <v>0</v>
      </c>
      <c r="BL115" s="15" t="s">
        <v>162</v>
      </c>
      <c r="BM115" s="15" t="s">
        <v>219</v>
      </c>
    </row>
    <row r="116" s="1" customFormat="1">
      <c r="B116" s="36"/>
      <c r="C116" s="37"/>
      <c r="D116" s="204" t="s">
        <v>165</v>
      </c>
      <c r="E116" s="37"/>
      <c r="F116" s="205" t="s">
        <v>218</v>
      </c>
      <c r="G116" s="37"/>
      <c r="H116" s="37"/>
      <c r="I116" s="141"/>
      <c r="J116" s="37"/>
      <c r="K116" s="37"/>
      <c r="L116" s="41"/>
      <c r="M116" s="206"/>
      <c r="N116" s="77"/>
      <c r="O116" s="77"/>
      <c r="P116" s="77"/>
      <c r="Q116" s="77"/>
      <c r="R116" s="77"/>
      <c r="S116" s="77"/>
      <c r="T116" s="78"/>
      <c r="AT116" s="15" t="s">
        <v>165</v>
      </c>
      <c r="AU116" s="15" t="s">
        <v>72</v>
      </c>
    </row>
    <row r="117" s="10" customFormat="1">
      <c r="B117" s="208"/>
      <c r="C117" s="209"/>
      <c r="D117" s="204" t="s">
        <v>169</v>
      </c>
      <c r="E117" s="210" t="s">
        <v>1</v>
      </c>
      <c r="F117" s="211" t="s">
        <v>220</v>
      </c>
      <c r="G117" s="209"/>
      <c r="H117" s="212">
        <v>3100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169</v>
      </c>
      <c r="AU117" s="218" t="s">
        <v>72</v>
      </c>
      <c r="AV117" s="10" t="s">
        <v>82</v>
      </c>
      <c r="AW117" s="10" t="s">
        <v>34</v>
      </c>
      <c r="AX117" s="10" t="s">
        <v>80</v>
      </c>
      <c r="AY117" s="218" t="s">
        <v>163</v>
      </c>
    </row>
    <row r="118" s="1" customFormat="1" ht="22.5" customHeight="1">
      <c r="B118" s="36"/>
      <c r="C118" s="192" t="s">
        <v>221</v>
      </c>
      <c r="D118" s="192" t="s">
        <v>157</v>
      </c>
      <c r="E118" s="193" t="s">
        <v>222</v>
      </c>
      <c r="F118" s="194" t="s">
        <v>223</v>
      </c>
      <c r="G118" s="195" t="s">
        <v>173</v>
      </c>
      <c r="H118" s="196">
        <v>36</v>
      </c>
      <c r="I118" s="197"/>
      <c r="J118" s="198">
        <f>ROUND(I118*H118,2)</f>
        <v>0</v>
      </c>
      <c r="K118" s="194" t="s">
        <v>161</v>
      </c>
      <c r="L118" s="41"/>
      <c r="M118" s="199" t="s">
        <v>1</v>
      </c>
      <c r="N118" s="200" t="s">
        <v>43</v>
      </c>
      <c r="O118" s="77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5" t="s">
        <v>162</v>
      </c>
      <c r="AT118" s="15" t="s">
        <v>157</v>
      </c>
      <c r="AU118" s="15" t="s">
        <v>72</v>
      </c>
      <c r="AY118" s="15" t="s">
        <v>163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5" t="s">
        <v>80</v>
      </c>
      <c r="BK118" s="203">
        <f>ROUND(I118*H118,2)</f>
        <v>0</v>
      </c>
      <c r="BL118" s="15" t="s">
        <v>162</v>
      </c>
      <c r="BM118" s="15" t="s">
        <v>224</v>
      </c>
    </row>
    <row r="119" s="1" customFormat="1">
      <c r="B119" s="36"/>
      <c r="C119" s="37"/>
      <c r="D119" s="204" t="s">
        <v>165</v>
      </c>
      <c r="E119" s="37"/>
      <c r="F119" s="205" t="s">
        <v>225</v>
      </c>
      <c r="G119" s="37"/>
      <c r="H119" s="37"/>
      <c r="I119" s="141"/>
      <c r="J119" s="37"/>
      <c r="K119" s="37"/>
      <c r="L119" s="41"/>
      <c r="M119" s="206"/>
      <c r="N119" s="77"/>
      <c r="O119" s="77"/>
      <c r="P119" s="77"/>
      <c r="Q119" s="77"/>
      <c r="R119" s="77"/>
      <c r="S119" s="77"/>
      <c r="T119" s="78"/>
      <c r="AT119" s="15" t="s">
        <v>165</v>
      </c>
      <c r="AU119" s="15" t="s">
        <v>72</v>
      </c>
    </row>
    <row r="120" s="10" customFormat="1">
      <c r="B120" s="208"/>
      <c r="C120" s="209"/>
      <c r="D120" s="204" t="s">
        <v>169</v>
      </c>
      <c r="E120" s="210" t="s">
        <v>1</v>
      </c>
      <c r="F120" s="211" t="s">
        <v>226</v>
      </c>
      <c r="G120" s="209"/>
      <c r="H120" s="212">
        <v>36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169</v>
      </c>
      <c r="AU120" s="218" t="s">
        <v>72</v>
      </c>
      <c r="AV120" s="10" t="s">
        <v>82</v>
      </c>
      <c r="AW120" s="10" t="s">
        <v>34</v>
      </c>
      <c r="AX120" s="10" t="s">
        <v>80</v>
      </c>
      <c r="AY120" s="218" t="s">
        <v>163</v>
      </c>
    </row>
    <row r="121" s="1" customFormat="1" ht="22.5" customHeight="1">
      <c r="B121" s="36"/>
      <c r="C121" s="192" t="s">
        <v>227</v>
      </c>
      <c r="D121" s="192" t="s">
        <v>157</v>
      </c>
      <c r="E121" s="193" t="s">
        <v>228</v>
      </c>
      <c r="F121" s="194" t="s">
        <v>229</v>
      </c>
      <c r="G121" s="195" t="s">
        <v>173</v>
      </c>
      <c r="H121" s="196">
        <v>7</v>
      </c>
      <c r="I121" s="197"/>
      <c r="J121" s="198">
        <f>ROUND(I121*H121,2)</f>
        <v>0</v>
      </c>
      <c r="K121" s="194" t="s">
        <v>161</v>
      </c>
      <c r="L121" s="41"/>
      <c r="M121" s="199" t="s">
        <v>1</v>
      </c>
      <c r="N121" s="200" t="s">
        <v>43</v>
      </c>
      <c r="O121" s="77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5" t="s">
        <v>162</v>
      </c>
      <c r="AT121" s="15" t="s">
        <v>157</v>
      </c>
      <c r="AU121" s="15" t="s">
        <v>72</v>
      </c>
      <c r="AY121" s="15" t="s">
        <v>163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80</v>
      </c>
      <c r="BK121" s="203">
        <f>ROUND(I121*H121,2)</f>
        <v>0</v>
      </c>
      <c r="BL121" s="15" t="s">
        <v>162</v>
      </c>
      <c r="BM121" s="15" t="s">
        <v>230</v>
      </c>
    </row>
    <row r="122" s="1" customFormat="1">
      <c r="B122" s="36"/>
      <c r="C122" s="37"/>
      <c r="D122" s="204" t="s">
        <v>165</v>
      </c>
      <c r="E122" s="37"/>
      <c r="F122" s="205" t="s">
        <v>231</v>
      </c>
      <c r="G122" s="37"/>
      <c r="H122" s="37"/>
      <c r="I122" s="141"/>
      <c r="J122" s="37"/>
      <c r="K122" s="37"/>
      <c r="L122" s="41"/>
      <c r="M122" s="206"/>
      <c r="N122" s="77"/>
      <c r="O122" s="77"/>
      <c r="P122" s="77"/>
      <c r="Q122" s="77"/>
      <c r="R122" s="77"/>
      <c r="S122" s="77"/>
      <c r="T122" s="78"/>
      <c r="AT122" s="15" t="s">
        <v>165</v>
      </c>
      <c r="AU122" s="15" t="s">
        <v>72</v>
      </c>
    </row>
    <row r="123" s="10" customFormat="1">
      <c r="B123" s="208"/>
      <c r="C123" s="209"/>
      <c r="D123" s="204" t="s">
        <v>169</v>
      </c>
      <c r="E123" s="210" t="s">
        <v>1</v>
      </c>
      <c r="F123" s="211" t="s">
        <v>201</v>
      </c>
      <c r="G123" s="209"/>
      <c r="H123" s="212">
        <v>7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169</v>
      </c>
      <c r="AU123" s="218" t="s">
        <v>72</v>
      </c>
      <c r="AV123" s="10" t="s">
        <v>82</v>
      </c>
      <c r="AW123" s="10" t="s">
        <v>34</v>
      </c>
      <c r="AX123" s="10" t="s">
        <v>80</v>
      </c>
      <c r="AY123" s="218" t="s">
        <v>163</v>
      </c>
    </row>
    <row r="124" s="1" customFormat="1" ht="22.5" customHeight="1">
      <c r="B124" s="36"/>
      <c r="C124" s="192" t="s">
        <v>232</v>
      </c>
      <c r="D124" s="192" t="s">
        <v>157</v>
      </c>
      <c r="E124" s="193" t="s">
        <v>233</v>
      </c>
      <c r="F124" s="194" t="s">
        <v>234</v>
      </c>
      <c r="G124" s="195" t="s">
        <v>235</v>
      </c>
      <c r="H124" s="196">
        <v>8</v>
      </c>
      <c r="I124" s="197"/>
      <c r="J124" s="198">
        <f>ROUND(I124*H124,2)</f>
        <v>0</v>
      </c>
      <c r="K124" s="194" t="s">
        <v>161</v>
      </c>
      <c r="L124" s="41"/>
      <c r="M124" s="199" t="s">
        <v>1</v>
      </c>
      <c r="N124" s="200" t="s">
        <v>43</v>
      </c>
      <c r="O124" s="77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5" t="s">
        <v>162</v>
      </c>
      <c r="AT124" s="15" t="s">
        <v>157</v>
      </c>
      <c r="AU124" s="15" t="s">
        <v>72</v>
      </c>
      <c r="AY124" s="15" t="s">
        <v>163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5" t="s">
        <v>80</v>
      </c>
      <c r="BK124" s="203">
        <f>ROUND(I124*H124,2)</f>
        <v>0</v>
      </c>
      <c r="BL124" s="15" t="s">
        <v>162</v>
      </c>
      <c r="BM124" s="15" t="s">
        <v>236</v>
      </c>
    </row>
    <row r="125" s="1" customFormat="1">
      <c r="B125" s="36"/>
      <c r="C125" s="37"/>
      <c r="D125" s="204" t="s">
        <v>165</v>
      </c>
      <c r="E125" s="37"/>
      <c r="F125" s="205" t="s">
        <v>237</v>
      </c>
      <c r="G125" s="37"/>
      <c r="H125" s="37"/>
      <c r="I125" s="141"/>
      <c r="J125" s="37"/>
      <c r="K125" s="37"/>
      <c r="L125" s="41"/>
      <c r="M125" s="206"/>
      <c r="N125" s="77"/>
      <c r="O125" s="77"/>
      <c r="P125" s="77"/>
      <c r="Q125" s="77"/>
      <c r="R125" s="77"/>
      <c r="S125" s="77"/>
      <c r="T125" s="78"/>
      <c r="AT125" s="15" t="s">
        <v>165</v>
      </c>
      <c r="AU125" s="15" t="s">
        <v>72</v>
      </c>
    </row>
    <row r="126" s="10" customFormat="1">
      <c r="B126" s="208"/>
      <c r="C126" s="209"/>
      <c r="D126" s="204" t="s">
        <v>169</v>
      </c>
      <c r="E126" s="210" t="s">
        <v>1</v>
      </c>
      <c r="F126" s="211" t="s">
        <v>181</v>
      </c>
      <c r="G126" s="209"/>
      <c r="H126" s="212">
        <v>8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169</v>
      </c>
      <c r="AU126" s="218" t="s">
        <v>72</v>
      </c>
      <c r="AV126" s="10" t="s">
        <v>82</v>
      </c>
      <c r="AW126" s="10" t="s">
        <v>34</v>
      </c>
      <c r="AX126" s="10" t="s">
        <v>80</v>
      </c>
      <c r="AY126" s="218" t="s">
        <v>163</v>
      </c>
    </row>
    <row r="127" s="1" customFormat="1" ht="22.5" customHeight="1">
      <c r="B127" s="36"/>
      <c r="C127" s="192" t="s">
        <v>238</v>
      </c>
      <c r="D127" s="192" t="s">
        <v>157</v>
      </c>
      <c r="E127" s="193" t="s">
        <v>239</v>
      </c>
      <c r="F127" s="194" t="s">
        <v>240</v>
      </c>
      <c r="G127" s="195" t="s">
        <v>235</v>
      </c>
      <c r="H127" s="196">
        <v>4</v>
      </c>
      <c r="I127" s="197"/>
      <c r="J127" s="198">
        <f>ROUND(I127*H127,2)</f>
        <v>0</v>
      </c>
      <c r="K127" s="194" t="s">
        <v>161</v>
      </c>
      <c r="L127" s="41"/>
      <c r="M127" s="199" t="s">
        <v>1</v>
      </c>
      <c r="N127" s="200" t="s">
        <v>43</v>
      </c>
      <c r="O127" s="77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5" t="s">
        <v>162</v>
      </c>
      <c r="AT127" s="15" t="s">
        <v>157</v>
      </c>
      <c r="AU127" s="15" t="s">
        <v>72</v>
      </c>
      <c r="AY127" s="15" t="s">
        <v>163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5" t="s">
        <v>80</v>
      </c>
      <c r="BK127" s="203">
        <f>ROUND(I127*H127,2)</f>
        <v>0</v>
      </c>
      <c r="BL127" s="15" t="s">
        <v>162</v>
      </c>
      <c r="BM127" s="15" t="s">
        <v>241</v>
      </c>
    </row>
    <row r="128" s="1" customFormat="1">
      <c r="B128" s="36"/>
      <c r="C128" s="37"/>
      <c r="D128" s="204" t="s">
        <v>165</v>
      </c>
      <c r="E128" s="37"/>
      <c r="F128" s="205" t="s">
        <v>242</v>
      </c>
      <c r="G128" s="37"/>
      <c r="H128" s="37"/>
      <c r="I128" s="141"/>
      <c r="J128" s="37"/>
      <c r="K128" s="37"/>
      <c r="L128" s="41"/>
      <c r="M128" s="206"/>
      <c r="N128" s="77"/>
      <c r="O128" s="77"/>
      <c r="P128" s="77"/>
      <c r="Q128" s="77"/>
      <c r="R128" s="77"/>
      <c r="S128" s="77"/>
      <c r="T128" s="78"/>
      <c r="AT128" s="15" t="s">
        <v>165</v>
      </c>
      <c r="AU128" s="15" t="s">
        <v>72</v>
      </c>
    </row>
    <row r="129" s="10" customFormat="1">
      <c r="B129" s="208"/>
      <c r="C129" s="209"/>
      <c r="D129" s="204" t="s">
        <v>169</v>
      </c>
      <c r="E129" s="210" t="s">
        <v>1</v>
      </c>
      <c r="F129" s="211" t="s">
        <v>162</v>
      </c>
      <c r="G129" s="209"/>
      <c r="H129" s="212">
        <v>4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169</v>
      </c>
      <c r="AU129" s="218" t="s">
        <v>72</v>
      </c>
      <c r="AV129" s="10" t="s">
        <v>82</v>
      </c>
      <c r="AW129" s="10" t="s">
        <v>34</v>
      </c>
      <c r="AX129" s="10" t="s">
        <v>80</v>
      </c>
      <c r="AY129" s="218" t="s">
        <v>163</v>
      </c>
    </row>
    <row r="130" s="1" customFormat="1" ht="22.5" customHeight="1">
      <c r="B130" s="36"/>
      <c r="C130" s="192" t="s">
        <v>8</v>
      </c>
      <c r="D130" s="192" t="s">
        <v>157</v>
      </c>
      <c r="E130" s="193" t="s">
        <v>243</v>
      </c>
      <c r="F130" s="194" t="s">
        <v>244</v>
      </c>
      <c r="G130" s="195" t="s">
        <v>160</v>
      </c>
      <c r="H130" s="196">
        <v>840</v>
      </c>
      <c r="I130" s="197"/>
      <c r="J130" s="198">
        <f>ROUND(I130*H130,2)</f>
        <v>0</v>
      </c>
      <c r="K130" s="194" t="s">
        <v>161</v>
      </c>
      <c r="L130" s="41"/>
      <c r="M130" s="199" t="s">
        <v>1</v>
      </c>
      <c r="N130" s="200" t="s">
        <v>43</v>
      </c>
      <c r="O130" s="77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5" t="s">
        <v>162</v>
      </c>
      <c r="AT130" s="15" t="s">
        <v>157</v>
      </c>
      <c r="AU130" s="15" t="s">
        <v>72</v>
      </c>
      <c r="AY130" s="15" t="s">
        <v>163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5" t="s">
        <v>80</v>
      </c>
      <c r="BK130" s="203">
        <f>ROUND(I130*H130,2)</f>
        <v>0</v>
      </c>
      <c r="BL130" s="15" t="s">
        <v>162</v>
      </c>
      <c r="BM130" s="15" t="s">
        <v>245</v>
      </c>
    </row>
    <row r="131" s="1" customFormat="1">
      <c r="B131" s="36"/>
      <c r="C131" s="37"/>
      <c r="D131" s="204" t="s">
        <v>165</v>
      </c>
      <c r="E131" s="37"/>
      <c r="F131" s="205" t="s">
        <v>246</v>
      </c>
      <c r="G131" s="37"/>
      <c r="H131" s="37"/>
      <c r="I131" s="141"/>
      <c r="J131" s="37"/>
      <c r="K131" s="37"/>
      <c r="L131" s="41"/>
      <c r="M131" s="206"/>
      <c r="N131" s="77"/>
      <c r="O131" s="77"/>
      <c r="P131" s="77"/>
      <c r="Q131" s="77"/>
      <c r="R131" s="77"/>
      <c r="S131" s="77"/>
      <c r="T131" s="78"/>
      <c r="AT131" s="15" t="s">
        <v>165</v>
      </c>
      <c r="AU131" s="15" t="s">
        <v>72</v>
      </c>
    </row>
    <row r="132" s="1" customFormat="1">
      <c r="B132" s="36"/>
      <c r="C132" s="37"/>
      <c r="D132" s="204" t="s">
        <v>167</v>
      </c>
      <c r="E132" s="37"/>
      <c r="F132" s="207" t="s">
        <v>168</v>
      </c>
      <c r="G132" s="37"/>
      <c r="H132" s="37"/>
      <c r="I132" s="141"/>
      <c r="J132" s="37"/>
      <c r="K132" s="37"/>
      <c r="L132" s="41"/>
      <c r="M132" s="206"/>
      <c r="N132" s="77"/>
      <c r="O132" s="77"/>
      <c r="P132" s="77"/>
      <c r="Q132" s="77"/>
      <c r="R132" s="77"/>
      <c r="S132" s="77"/>
      <c r="T132" s="78"/>
      <c r="AT132" s="15" t="s">
        <v>167</v>
      </c>
      <c r="AU132" s="15" t="s">
        <v>72</v>
      </c>
    </row>
    <row r="133" s="10" customFormat="1">
      <c r="B133" s="208"/>
      <c r="C133" s="209"/>
      <c r="D133" s="204" t="s">
        <v>169</v>
      </c>
      <c r="E133" s="210" t="s">
        <v>1</v>
      </c>
      <c r="F133" s="211" t="s">
        <v>247</v>
      </c>
      <c r="G133" s="209"/>
      <c r="H133" s="212">
        <v>840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169</v>
      </c>
      <c r="AU133" s="218" t="s">
        <v>72</v>
      </c>
      <c r="AV133" s="10" t="s">
        <v>82</v>
      </c>
      <c r="AW133" s="10" t="s">
        <v>34</v>
      </c>
      <c r="AX133" s="10" t="s">
        <v>80</v>
      </c>
      <c r="AY133" s="218" t="s">
        <v>163</v>
      </c>
    </row>
    <row r="134" s="1" customFormat="1" ht="22.5" customHeight="1">
      <c r="B134" s="36"/>
      <c r="C134" s="192" t="s">
        <v>248</v>
      </c>
      <c r="D134" s="192" t="s">
        <v>157</v>
      </c>
      <c r="E134" s="193" t="s">
        <v>249</v>
      </c>
      <c r="F134" s="194" t="s">
        <v>250</v>
      </c>
      <c r="G134" s="195" t="s">
        <v>235</v>
      </c>
      <c r="H134" s="196">
        <v>2</v>
      </c>
      <c r="I134" s="197"/>
      <c r="J134" s="198">
        <f>ROUND(I134*H134,2)</f>
        <v>0</v>
      </c>
      <c r="K134" s="194" t="s">
        <v>161</v>
      </c>
      <c r="L134" s="41"/>
      <c r="M134" s="199" t="s">
        <v>1</v>
      </c>
      <c r="N134" s="200" t="s">
        <v>43</v>
      </c>
      <c r="O134" s="77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5" t="s">
        <v>162</v>
      </c>
      <c r="AT134" s="15" t="s">
        <v>157</v>
      </c>
      <c r="AU134" s="15" t="s">
        <v>72</v>
      </c>
      <c r="AY134" s="15" t="s">
        <v>163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5" t="s">
        <v>80</v>
      </c>
      <c r="BK134" s="203">
        <f>ROUND(I134*H134,2)</f>
        <v>0</v>
      </c>
      <c r="BL134" s="15" t="s">
        <v>162</v>
      </c>
      <c r="BM134" s="15" t="s">
        <v>251</v>
      </c>
    </row>
    <row r="135" s="1" customFormat="1">
      <c r="B135" s="36"/>
      <c r="C135" s="37"/>
      <c r="D135" s="204" t="s">
        <v>165</v>
      </c>
      <c r="E135" s="37"/>
      <c r="F135" s="205" t="s">
        <v>252</v>
      </c>
      <c r="G135" s="37"/>
      <c r="H135" s="37"/>
      <c r="I135" s="141"/>
      <c r="J135" s="37"/>
      <c r="K135" s="37"/>
      <c r="L135" s="41"/>
      <c r="M135" s="206"/>
      <c r="N135" s="77"/>
      <c r="O135" s="77"/>
      <c r="P135" s="77"/>
      <c r="Q135" s="77"/>
      <c r="R135" s="77"/>
      <c r="S135" s="77"/>
      <c r="T135" s="78"/>
      <c r="AT135" s="15" t="s">
        <v>165</v>
      </c>
      <c r="AU135" s="15" t="s">
        <v>72</v>
      </c>
    </row>
    <row r="136" s="10" customFormat="1">
      <c r="B136" s="208"/>
      <c r="C136" s="209"/>
      <c r="D136" s="204" t="s">
        <v>169</v>
      </c>
      <c r="E136" s="210" t="s">
        <v>1</v>
      </c>
      <c r="F136" s="211" t="s">
        <v>82</v>
      </c>
      <c r="G136" s="209"/>
      <c r="H136" s="212">
        <v>2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169</v>
      </c>
      <c r="AU136" s="218" t="s">
        <v>72</v>
      </c>
      <c r="AV136" s="10" t="s">
        <v>82</v>
      </c>
      <c r="AW136" s="10" t="s">
        <v>34</v>
      </c>
      <c r="AX136" s="10" t="s">
        <v>80</v>
      </c>
      <c r="AY136" s="218" t="s">
        <v>163</v>
      </c>
    </row>
    <row r="137" s="1" customFormat="1" ht="22.5" customHeight="1">
      <c r="B137" s="36"/>
      <c r="C137" s="192" t="s">
        <v>253</v>
      </c>
      <c r="D137" s="192" t="s">
        <v>157</v>
      </c>
      <c r="E137" s="193" t="s">
        <v>254</v>
      </c>
      <c r="F137" s="194" t="s">
        <v>255</v>
      </c>
      <c r="G137" s="195" t="s">
        <v>256</v>
      </c>
      <c r="H137" s="196">
        <v>150</v>
      </c>
      <c r="I137" s="197"/>
      <c r="J137" s="198">
        <f>ROUND(I137*H137,2)</f>
        <v>0</v>
      </c>
      <c r="K137" s="194" t="s">
        <v>161</v>
      </c>
      <c r="L137" s="41"/>
      <c r="M137" s="199" t="s">
        <v>1</v>
      </c>
      <c r="N137" s="200" t="s">
        <v>43</v>
      </c>
      <c r="O137" s="77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5" t="s">
        <v>162</v>
      </c>
      <c r="AT137" s="15" t="s">
        <v>157</v>
      </c>
      <c r="AU137" s="15" t="s">
        <v>72</v>
      </c>
      <c r="AY137" s="15" t="s">
        <v>163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5" t="s">
        <v>80</v>
      </c>
      <c r="BK137" s="203">
        <f>ROUND(I137*H137,2)</f>
        <v>0</v>
      </c>
      <c r="BL137" s="15" t="s">
        <v>162</v>
      </c>
      <c r="BM137" s="15" t="s">
        <v>257</v>
      </c>
    </row>
    <row r="138" s="1" customFormat="1">
      <c r="B138" s="36"/>
      <c r="C138" s="37"/>
      <c r="D138" s="204" t="s">
        <v>165</v>
      </c>
      <c r="E138" s="37"/>
      <c r="F138" s="205" t="s">
        <v>258</v>
      </c>
      <c r="G138" s="37"/>
      <c r="H138" s="37"/>
      <c r="I138" s="141"/>
      <c r="J138" s="37"/>
      <c r="K138" s="37"/>
      <c r="L138" s="41"/>
      <c r="M138" s="206"/>
      <c r="N138" s="77"/>
      <c r="O138" s="77"/>
      <c r="P138" s="77"/>
      <c r="Q138" s="77"/>
      <c r="R138" s="77"/>
      <c r="S138" s="77"/>
      <c r="T138" s="78"/>
      <c r="AT138" s="15" t="s">
        <v>165</v>
      </c>
      <c r="AU138" s="15" t="s">
        <v>72</v>
      </c>
    </row>
    <row r="139" s="10" customFormat="1">
      <c r="B139" s="208"/>
      <c r="C139" s="209"/>
      <c r="D139" s="204" t="s">
        <v>169</v>
      </c>
      <c r="E139" s="210" t="s">
        <v>1</v>
      </c>
      <c r="F139" s="211" t="s">
        <v>259</v>
      </c>
      <c r="G139" s="209"/>
      <c r="H139" s="212">
        <v>150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169</v>
      </c>
      <c r="AU139" s="218" t="s">
        <v>72</v>
      </c>
      <c r="AV139" s="10" t="s">
        <v>82</v>
      </c>
      <c r="AW139" s="10" t="s">
        <v>34</v>
      </c>
      <c r="AX139" s="10" t="s">
        <v>80</v>
      </c>
      <c r="AY139" s="218" t="s">
        <v>163</v>
      </c>
    </row>
    <row r="140" s="1" customFormat="1" ht="22.5" customHeight="1">
      <c r="B140" s="36"/>
      <c r="C140" s="192" t="s">
        <v>260</v>
      </c>
      <c r="D140" s="192" t="s">
        <v>157</v>
      </c>
      <c r="E140" s="193" t="s">
        <v>261</v>
      </c>
      <c r="F140" s="194" t="s">
        <v>262</v>
      </c>
      <c r="G140" s="195" t="s">
        <v>256</v>
      </c>
      <c r="H140" s="196">
        <v>249</v>
      </c>
      <c r="I140" s="197"/>
      <c r="J140" s="198">
        <f>ROUND(I140*H140,2)</f>
        <v>0</v>
      </c>
      <c r="K140" s="194" t="s">
        <v>161</v>
      </c>
      <c r="L140" s="41"/>
      <c r="M140" s="199" t="s">
        <v>1</v>
      </c>
      <c r="N140" s="200" t="s">
        <v>43</v>
      </c>
      <c r="O140" s="77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5" t="s">
        <v>162</v>
      </c>
      <c r="AT140" s="15" t="s">
        <v>157</v>
      </c>
      <c r="AU140" s="15" t="s">
        <v>72</v>
      </c>
      <c r="AY140" s="15" t="s">
        <v>163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5" t="s">
        <v>80</v>
      </c>
      <c r="BK140" s="203">
        <f>ROUND(I140*H140,2)</f>
        <v>0</v>
      </c>
      <c r="BL140" s="15" t="s">
        <v>162</v>
      </c>
      <c r="BM140" s="15" t="s">
        <v>263</v>
      </c>
    </row>
    <row r="141" s="1" customFormat="1">
      <c r="B141" s="36"/>
      <c r="C141" s="37"/>
      <c r="D141" s="204" t="s">
        <v>165</v>
      </c>
      <c r="E141" s="37"/>
      <c r="F141" s="205" t="s">
        <v>264</v>
      </c>
      <c r="G141" s="37"/>
      <c r="H141" s="37"/>
      <c r="I141" s="141"/>
      <c r="J141" s="37"/>
      <c r="K141" s="37"/>
      <c r="L141" s="41"/>
      <c r="M141" s="206"/>
      <c r="N141" s="77"/>
      <c r="O141" s="77"/>
      <c r="P141" s="77"/>
      <c r="Q141" s="77"/>
      <c r="R141" s="77"/>
      <c r="S141" s="77"/>
      <c r="T141" s="78"/>
      <c r="AT141" s="15" t="s">
        <v>165</v>
      </c>
      <c r="AU141" s="15" t="s">
        <v>72</v>
      </c>
    </row>
    <row r="142" s="11" customFormat="1">
      <c r="B142" s="219"/>
      <c r="C142" s="220"/>
      <c r="D142" s="204" t="s">
        <v>169</v>
      </c>
      <c r="E142" s="221" t="s">
        <v>1</v>
      </c>
      <c r="F142" s="222" t="s">
        <v>265</v>
      </c>
      <c r="G142" s="220"/>
      <c r="H142" s="221" t="s">
        <v>1</v>
      </c>
      <c r="I142" s="223"/>
      <c r="J142" s="220"/>
      <c r="K142" s="220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169</v>
      </c>
      <c r="AU142" s="228" t="s">
        <v>72</v>
      </c>
      <c r="AV142" s="11" t="s">
        <v>80</v>
      </c>
      <c r="AW142" s="11" t="s">
        <v>34</v>
      </c>
      <c r="AX142" s="11" t="s">
        <v>72</v>
      </c>
      <c r="AY142" s="228" t="s">
        <v>163</v>
      </c>
    </row>
    <row r="143" s="10" customFormat="1">
      <c r="B143" s="208"/>
      <c r="C143" s="209"/>
      <c r="D143" s="204" t="s">
        <v>169</v>
      </c>
      <c r="E143" s="210" t="s">
        <v>1</v>
      </c>
      <c r="F143" s="211" t="s">
        <v>259</v>
      </c>
      <c r="G143" s="209"/>
      <c r="H143" s="212">
        <v>150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169</v>
      </c>
      <c r="AU143" s="218" t="s">
        <v>72</v>
      </c>
      <c r="AV143" s="10" t="s">
        <v>82</v>
      </c>
      <c r="AW143" s="10" t="s">
        <v>34</v>
      </c>
      <c r="AX143" s="10" t="s">
        <v>72</v>
      </c>
      <c r="AY143" s="218" t="s">
        <v>163</v>
      </c>
    </row>
    <row r="144" s="11" customFormat="1">
      <c r="B144" s="219"/>
      <c r="C144" s="220"/>
      <c r="D144" s="204" t="s">
        <v>169</v>
      </c>
      <c r="E144" s="221" t="s">
        <v>1</v>
      </c>
      <c r="F144" s="222" t="s">
        <v>266</v>
      </c>
      <c r="G144" s="220"/>
      <c r="H144" s="221" t="s">
        <v>1</v>
      </c>
      <c r="I144" s="223"/>
      <c r="J144" s="220"/>
      <c r="K144" s="220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169</v>
      </c>
      <c r="AU144" s="228" t="s">
        <v>72</v>
      </c>
      <c r="AV144" s="11" t="s">
        <v>80</v>
      </c>
      <c r="AW144" s="11" t="s">
        <v>34</v>
      </c>
      <c r="AX144" s="11" t="s">
        <v>72</v>
      </c>
      <c r="AY144" s="228" t="s">
        <v>163</v>
      </c>
    </row>
    <row r="145" s="10" customFormat="1">
      <c r="B145" s="208"/>
      <c r="C145" s="209"/>
      <c r="D145" s="204" t="s">
        <v>169</v>
      </c>
      <c r="E145" s="210" t="s">
        <v>1</v>
      </c>
      <c r="F145" s="211" t="s">
        <v>267</v>
      </c>
      <c r="G145" s="209"/>
      <c r="H145" s="212">
        <v>99</v>
      </c>
      <c r="I145" s="213"/>
      <c r="J145" s="209"/>
      <c r="K145" s="209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169</v>
      </c>
      <c r="AU145" s="218" t="s">
        <v>72</v>
      </c>
      <c r="AV145" s="10" t="s">
        <v>82</v>
      </c>
      <c r="AW145" s="10" t="s">
        <v>34</v>
      </c>
      <c r="AX145" s="10" t="s">
        <v>72</v>
      </c>
      <c r="AY145" s="218" t="s">
        <v>163</v>
      </c>
    </row>
    <row r="146" s="12" customFormat="1">
      <c r="B146" s="239"/>
      <c r="C146" s="240"/>
      <c r="D146" s="204" t="s">
        <v>169</v>
      </c>
      <c r="E146" s="241" t="s">
        <v>1</v>
      </c>
      <c r="F146" s="242" t="s">
        <v>190</v>
      </c>
      <c r="G146" s="240"/>
      <c r="H146" s="243">
        <v>249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169</v>
      </c>
      <c r="AU146" s="249" t="s">
        <v>72</v>
      </c>
      <c r="AV146" s="12" t="s">
        <v>162</v>
      </c>
      <c r="AW146" s="12" t="s">
        <v>34</v>
      </c>
      <c r="AX146" s="12" t="s">
        <v>80</v>
      </c>
      <c r="AY146" s="249" t="s">
        <v>163</v>
      </c>
    </row>
    <row r="147" s="1" customFormat="1" ht="22.5" customHeight="1">
      <c r="B147" s="36"/>
      <c r="C147" s="229" t="s">
        <v>268</v>
      </c>
      <c r="D147" s="229" t="s">
        <v>178</v>
      </c>
      <c r="E147" s="230" t="s">
        <v>269</v>
      </c>
      <c r="F147" s="231" t="s">
        <v>270</v>
      </c>
      <c r="G147" s="232" t="s">
        <v>271</v>
      </c>
      <c r="H147" s="233">
        <v>323.69999999999999</v>
      </c>
      <c r="I147" s="234"/>
      <c r="J147" s="235">
        <f>ROUND(I147*H147,2)</f>
        <v>0</v>
      </c>
      <c r="K147" s="231" t="s">
        <v>161</v>
      </c>
      <c r="L147" s="236"/>
      <c r="M147" s="237" t="s">
        <v>1</v>
      </c>
      <c r="N147" s="238" t="s">
        <v>43</v>
      </c>
      <c r="O147" s="77"/>
      <c r="P147" s="201">
        <f>O147*H147</f>
        <v>0</v>
      </c>
      <c r="Q147" s="201">
        <v>1</v>
      </c>
      <c r="R147" s="201">
        <f>Q147*H147</f>
        <v>323.69999999999999</v>
      </c>
      <c r="S147" s="201">
        <v>0</v>
      </c>
      <c r="T147" s="202">
        <f>S147*H147</f>
        <v>0</v>
      </c>
      <c r="AR147" s="15" t="s">
        <v>181</v>
      </c>
      <c r="AT147" s="15" t="s">
        <v>178</v>
      </c>
      <c r="AU147" s="15" t="s">
        <v>72</v>
      </c>
      <c r="AY147" s="15" t="s">
        <v>163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5" t="s">
        <v>80</v>
      </c>
      <c r="BK147" s="203">
        <f>ROUND(I147*H147,2)</f>
        <v>0</v>
      </c>
      <c r="BL147" s="15" t="s">
        <v>162</v>
      </c>
      <c r="BM147" s="15" t="s">
        <v>272</v>
      </c>
    </row>
    <row r="148" s="1" customFormat="1">
      <c r="B148" s="36"/>
      <c r="C148" s="37"/>
      <c r="D148" s="204" t="s">
        <v>165</v>
      </c>
      <c r="E148" s="37"/>
      <c r="F148" s="205" t="s">
        <v>270</v>
      </c>
      <c r="G148" s="37"/>
      <c r="H148" s="37"/>
      <c r="I148" s="141"/>
      <c r="J148" s="37"/>
      <c r="K148" s="37"/>
      <c r="L148" s="41"/>
      <c r="M148" s="206"/>
      <c r="N148" s="77"/>
      <c r="O148" s="77"/>
      <c r="P148" s="77"/>
      <c r="Q148" s="77"/>
      <c r="R148" s="77"/>
      <c r="S148" s="77"/>
      <c r="T148" s="78"/>
      <c r="AT148" s="15" t="s">
        <v>165</v>
      </c>
      <c r="AU148" s="15" t="s">
        <v>72</v>
      </c>
    </row>
    <row r="149" s="10" customFormat="1">
      <c r="B149" s="208"/>
      <c r="C149" s="209"/>
      <c r="D149" s="204" t="s">
        <v>169</v>
      </c>
      <c r="E149" s="210" t="s">
        <v>1</v>
      </c>
      <c r="F149" s="211" t="s">
        <v>273</v>
      </c>
      <c r="G149" s="209"/>
      <c r="H149" s="212">
        <v>323.69999999999999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169</v>
      </c>
      <c r="AU149" s="218" t="s">
        <v>72</v>
      </c>
      <c r="AV149" s="10" t="s">
        <v>82</v>
      </c>
      <c r="AW149" s="10" t="s">
        <v>34</v>
      </c>
      <c r="AX149" s="10" t="s">
        <v>80</v>
      </c>
      <c r="AY149" s="218" t="s">
        <v>163</v>
      </c>
    </row>
    <row r="150" s="1" customFormat="1" ht="22.5" customHeight="1">
      <c r="B150" s="36"/>
      <c r="C150" s="192" t="s">
        <v>274</v>
      </c>
      <c r="D150" s="192" t="s">
        <v>157</v>
      </c>
      <c r="E150" s="193" t="s">
        <v>275</v>
      </c>
      <c r="F150" s="194" t="s">
        <v>276</v>
      </c>
      <c r="G150" s="195" t="s">
        <v>277</v>
      </c>
      <c r="H150" s="196">
        <v>800</v>
      </c>
      <c r="I150" s="197"/>
      <c r="J150" s="198">
        <f>ROUND(I150*H150,2)</f>
        <v>0</v>
      </c>
      <c r="K150" s="194" t="s">
        <v>161</v>
      </c>
      <c r="L150" s="41"/>
      <c r="M150" s="199" t="s">
        <v>1</v>
      </c>
      <c r="N150" s="200" t="s">
        <v>43</v>
      </c>
      <c r="O150" s="77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5" t="s">
        <v>162</v>
      </c>
      <c r="AT150" s="15" t="s">
        <v>157</v>
      </c>
      <c r="AU150" s="15" t="s">
        <v>72</v>
      </c>
      <c r="AY150" s="15" t="s">
        <v>163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5" t="s">
        <v>80</v>
      </c>
      <c r="BK150" s="203">
        <f>ROUND(I150*H150,2)</f>
        <v>0</v>
      </c>
      <c r="BL150" s="15" t="s">
        <v>162</v>
      </c>
      <c r="BM150" s="15" t="s">
        <v>278</v>
      </c>
    </row>
    <row r="151" s="1" customFormat="1">
      <c r="B151" s="36"/>
      <c r="C151" s="37"/>
      <c r="D151" s="204" t="s">
        <v>165</v>
      </c>
      <c r="E151" s="37"/>
      <c r="F151" s="205" t="s">
        <v>279</v>
      </c>
      <c r="G151" s="37"/>
      <c r="H151" s="37"/>
      <c r="I151" s="141"/>
      <c r="J151" s="37"/>
      <c r="K151" s="37"/>
      <c r="L151" s="41"/>
      <c r="M151" s="206"/>
      <c r="N151" s="77"/>
      <c r="O151" s="77"/>
      <c r="P151" s="77"/>
      <c r="Q151" s="77"/>
      <c r="R151" s="77"/>
      <c r="S151" s="77"/>
      <c r="T151" s="78"/>
      <c r="AT151" s="15" t="s">
        <v>165</v>
      </c>
      <c r="AU151" s="15" t="s">
        <v>72</v>
      </c>
    </row>
    <row r="152" s="10" customFormat="1">
      <c r="B152" s="208"/>
      <c r="C152" s="209"/>
      <c r="D152" s="204" t="s">
        <v>169</v>
      </c>
      <c r="E152" s="210" t="s">
        <v>1</v>
      </c>
      <c r="F152" s="211" t="s">
        <v>280</v>
      </c>
      <c r="G152" s="209"/>
      <c r="H152" s="212">
        <v>800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169</v>
      </c>
      <c r="AU152" s="218" t="s">
        <v>72</v>
      </c>
      <c r="AV152" s="10" t="s">
        <v>82</v>
      </c>
      <c r="AW152" s="10" t="s">
        <v>34</v>
      </c>
      <c r="AX152" s="10" t="s">
        <v>80</v>
      </c>
      <c r="AY152" s="218" t="s">
        <v>163</v>
      </c>
    </row>
    <row r="153" s="1" customFormat="1" ht="22.5" customHeight="1">
      <c r="B153" s="36"/>
      <c r="C153" s="229" t="s">
        <v>7</v>
      </c>
      <c r="D153" s="229" t="s">
        <v>178</v>
      </c>
      <c r="E153" s="230" t="s">
        <v>281</v>
      </c>
      <c r="F153" s="231" t="s">
        <v>282</v>
      </c>
      <c r="G153" s="232" t="s">
        <v>271</v>
      </c>
      <c r="H153" s="233">
        <v>144</v>
      </c>
      <c r="I153" s="234"/>
      <c r="J153" s="235">
        <f>ROUND(I153*H153,2)</f>
        <v>0</v>
      </c>
      <c r="K153" s="231" t="s">
        <v>161</v>
      </c>
      <c r="L153" s="236"/>
      <c r="M153" s="237" t="s">
        <v>1</v>
      </c>
      <c r="N153" s="238" t="s">
        <v>43</v>
      </c>
      <c r="O153" s="77"/>
      <c r="P153" s="201">
        <f>O153*H153</f>
        <v>0</v>
      </c>
      <c r="Q153" s="201">
        <v>1</v>
      </c>
      <c r="R153" s="201">
        <f>Q153*H153</f>
        <v>144</v>
      </c>
      <c r="S153" s="201">
        <v>0</v>
      </c>
      <c r="T153" s="202">
        <f>S153*H153</f>
        <v>0</v>
      </c>
      <c r="AR153" s="15" t="s">
        <v>181</v>
      </c>
      <c r="AT153" s="15" t="s">
        <v>178</v>
      </c>
      <c r="AU153" s="15" t="s">
        <v>72</v>
      </c>
      <c r="AY153" s="15" t="s">
        <v>163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5" t="s">
        <v>80</v>
      </c>
      <c r="BK153" s="203">
        <f>ROUND(I153*H153,2)</f>
        <v>0</v>
      </c>
      <c r="BL153" s="15" t="s">
        <v>162</v>
      </c>
      <c r="BM153" s="15" t="s">
        <v>283</v>
      </c>
    </row>
    <row r="154" s="1" customFormat="1">
      <c r="B154" s="36"/>
      <c r="C154" s="37"/>
      <c r="D154" s="204" t="s">
        <v>165</v>
      </c>
      <c r="E154" s="37"/>
      <c r="F154" s="205" t="s">
        <v>282</v>
      </c>
      <c r="G154" s="37"/>
      <c r="H154" s="37"/>
      <c r="I154" s="141"/>
      <c r="J154" s="37"/>
      <c r="K154" s="37"/>
      <c r="L154" s="41"/>
      <c r="M154" s="206"/>
      <c r="N154" s="77"/>
      <c r="O154" s="77"/>
      <c r="P154" s="77"/>
      <c r="Q154" s="77"/>
      <c r="R154" s="77"/>
      <c r="S154" s="77"/>
      <c r="T154" s="78"/>
      <c r="AT154" s="15" t="s">
        <v>165</v>
      </c>
      <c r="AU154" s="15" t="s">
        <v>72</v>
      </c>
    </row>
    <row r="155" s="10" customFormat="1">
      <c r="B155" s="208"/>
      <c r="C155" s="209"/>
      <c r="D155" s="204" t="s">
        <v>169</v>
      </c>
      <c r="E155" s="210" t="s">
        <v>1</v>
      </c>
      <c r="F155" s="211" t="s">
        <v>284</v>
      </c>
      <c r="G155" s="209"/>
      <c r="H155" s="212">
        <v>144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169</v>
      </c>
      <c r="AU155" s="218" t="s">
        <v>72</v>
      </c>
      <c r="AV155" s="10" t="s">
        <v>82</v>
      </c>
      <c r="AW155" s="10" t="s">
        <v>34</v>
      </c>
      <c r="AX155" s="10" t="s">
        <v>80</v>
      </c>
      <c r="AY155" s="218" t="s">
        <v>163</v>
      </c>
    </row>
    <row r="156" s="1" customFormat="1" ht="22.5" customHeight="1">
      <c r="B156" s="36"/>
      <c r="C156" s="192" t="s">
        <v>285</v>
      </c>
      <c r="D156" s="192" t="s">
        <v>157</v>
      </c>
      <c r="E156" s="193" t="s">
        <v>286</v>
      </c>
      <c r="F156" s="194" t="s">
        <v>287</v>
      </c>
      <c r="G156" s="195" t="s">
        <v>173</v>
      </c>
      <c r="H156" s="196">
        <v>20</v>
      </c>
      <c r="I156" s="197"/>
      <c r="J156" s="198">
        <f>ROUND(I156*H156,2)</f>
        <v>0</v>
      </c>
      <c r="K156" s="194" t="s">
        <v>161</v>
      </c>
      <c r="L156" s="41"/>
      <c r="M156" s="199" t="s">
        <v>1</v>
      </c>
      <c r="N156" s="200" t="s">
        <v>43</v>
      </c>
      <c r="O156" s="77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5" t="s">
        <v>162</v>
      </c>
      <c r="AT156" s="15" t="s">
        <v>157</v>
      </c>
      <c r="AU156" s="15" t="s">
        <v>72</v>
      </c>
      <c r="AY156" s="15" t="s">
        <v>163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5" t="s">
        <v>80</v>
      </c>
      <c r="BK156" s="203">
        <f>ROUND(I156*H156,2)</f>
        <v>0</v>
      </c>
      <c r="BL156" s="15" t="s">
        <v>162</v>
      </c>
      <c r="BM156" s="15" t="s">
        <v>288</v>
      </c>
    </row>
    <row r="157" s="1" customFormat="1">
      <c r="B157" s="36"/>
      <c r="C157" s="37"/>
      <c r="D157" s="204" t="s">
        <v>165</v>
      </c>
      <c r="E157" s="37"/>
      <c r="F157" s="205" t="s">
        <v>289</v>
      </c>
      <c r="G157" s="37"/>
      <c r="H157" s="37"/>
      <c r="I157" s="141"/>
      <c r="J157" s="37"/>
      <c r="K157" s="37"/>
      <c r="L157" s="41"/>
      <c r="M157" s="206"/>
      <c r="N157" s="77"/>
      <c r="O157" s="77"/>
      <c r="P157" s="77"/>
      <c r="Q157" s="77"/>
      <c r="R157" s="77"/>
      <c r="S157" s="77"/>
      <c r="T157" s="78"/>
      <c r="AT157" s="15" t="s">
        <v>165</v>
      </c>
      <c r="AU157" s="15" t="s">
        <v>72</v>
      </c>
    </row>
    <row r="158" s="11" customFormat="1">
      <c r="B158" s="219"/>
      <c r="C158" s="220"/>
      <c r="D158" s="204" t="s">
        <v>169</v>
      </c>
      <c r="E158" s="221" t="s">
        <v>1</v>
      </c>
      <c r="F158" s="222" t="s">
        <v>290</v>
      </c>
      <c r="G158" s="220"/>
      <c r="H158" s="221" t="s">
        <v>1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169</v>
      </c>
      <c r="AU158" s="228" t="s">
        <v>72</v>
      </c>
      <c r="AV158" s="11" t="s">
        <v>80</v>
      </c>
      <c r="AW158" s="11" t="s">
        <v>34</v>
      </c>
      <c r="AX158" s="11" t="s">
        <v>72</v>
      </c>
      <c r="AY158" s="228" t="s">
        <v>163</v>
      </c>
    </row>
    <row r="159" s="10" customFormat="1">
      <c r="B159" s="208"/>
      <c r="C159" s="209"/>
      <c r="D159" s="204" t="s">
        <v>169</v>
      </c>
      <c r="E159" s="210" t="s">
        <v>1</v>
      </c>
      <c r="F159" s="211" t="s">
        <v>274</v>
      </c>
      <c r="G159" s="209"/>
      <c r="H159" s="212">
        <v>20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169</v>
      </c>
      <c r="AU159" s="218" t="s">
        <v>72</v>
      </c>
      <c r="AV159" s="10" t="s">
        <v>82</v>
      </c>
      <c r="AW159" s="10" t="s">
        <v>34</v>
      </c>
      <c r="AX159" s="10" t="s">
        <v>80</v>
      </c>
      <c r="AY159" s="218" t="s">
        <v>163</v>
      </c>
    </row>
    <row r="160" s="1" customFormat="1" ht="22.5" customHeight="1">
      <c r="B160" s="36"/>
      <c r="C160" s="192" t="s">
        <v>291</v>
      </c>
      <c r="D160" s="192" t="s">
        <v>157</v>
      </c>
      <c r="E160" s="193" t="s">
        <v>292</v>
      </c>
      <c r="F160" s="194" t="s">
        <v>293</v>
      </c>
      <c r="G160" s="195" t="s">
        <v>294</v>
      </c>
      <c r="H160" s="196">
        <v>1.1200000000000001</v>
      </c>
      <c r="I160" s="197"/>
      <c r="J160" s="198">
        <f>ROUND(I160*H160,2)</f>
        <v>0</v>
      </c>
      <c r="K160" s="194" t="s">
        <v>161</v>
      </c>
      <c r="L160" s="41"/>
      <c r="M160" s="199" t="s">
        <v>1</v>
      </c>
      <c r="N160" s="200" t="s">
        <v>43</v>
      </c>
      <c r="O160" s="77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5" t="s">
        <v>162</v>
      </c>
      <c r="AT160" s="15" t="s">
        <v>157</v>
      </c>
      <c r="AU160" s="15" t="s">
        <v>72</v>
      </c>
      <c r="AY160" s="15" t="s">
        <v>163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5" t="s">
        <v>80</v>
      </c>
      <c r="BK160" s="203">
        <f>ROUND(I160*H160,2)</f>
        <v>0</v>
      </c>
      <c r="BL160" s="15" t="s">
        <v>162</v>
      </c>
      <c r="BM160" s="15" t="s">
        <v>295</v>
      </c>
    </row>
    <row r="161" s="1" customFormat="1">
      <c r="B161" s="36"/>
      <c r="C161" s="37"/>
      <c r="D161" s="204" t="s">
        <v>165</v>
      </c>
      <c r="E161" s="37"/>
      <c r="F161" s="205" t="s">
        <v>296</v>
      </c>
      <c r="G161" s="37"/>
      <c r="H161" s="37"/>
      <c r="I161" s="141"/>
      <c r="J161" s="37"/>
      <c r="K161" s="37"/>
      <c r="L161" s="41"/>
      <c r="M161" s="206"/>
      <c r="N161" s="77"/>
      <c r="O161" s="77"/>
      <c r="P161" s="77"/>
      <c r="Q161" s="77"/>
      <c r="R161" s="77"/>
      <c r="S161" s="77"/>
      <c r="T161" s="78"/>
      <c r="AT161" s="15" t="s">
        <v>165</v>
      </c>
      <c r="AU161" s="15" t="s">
        <v>72</v>
      </c>
    </row>
    <row r="162" s="10" customFormat="1">
      <c r="B162" s="208"/>
      <c r="C162" s="209"/>
      <c r="D162" s="204" t="s">
        <v>169</v>
      </c>
      <c r="E162" s="210" t="s">
        <v>1</v>
      </c>
      <c r="F162" s="211" t="s">
        <v>297</v>
      </c>
      <c r="G162" s="209"/>
      <c r="H162" s="212">
        <v>1.1200000000000001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169</v>
      </c>
      <c r="AU162" s="218" t="s">
        <v>72</v>
      </c>
      <c r="AV162" s="10" t="s">
        <v>82</v>
      </c>
      <c r="AW162" s="10" t="s">
        <v>34</v>
      </c>
      <c r="AX162" s="10" t="s">
        <v>80</v>
      </c>
      <c r="AY162" s="218" t="s">
        <v>163</v>
      </c>
    </row>
    <row r="163" s="1" customFormat="1" ht="22.5" customHeight="1">
      <c r="B163" s="36"/>
      <c r="C163" s="192" t="s">
        <v>298</v>
      </c>
      <c r="D163" s="192" t="s">
        <v>157</v>
      </c>
      <c r="E163" s="193" t="s">
        <v>299</v>
      </c>
      <c r="F163" s="194" t="s">
        <v>300</v>
      </c>
      <c r="G163" s="195" t="s">
        <v>271</v>
      </c>
      <c r="H163" s="196">
        <v>467.69999999999999</v>
      </c>
      <c r="I163" s="197"/>
      <c r="J163" s="198">
        <f>ROUND(I163*H163,2)</f>
        <v>0</v>
      </c>
      <c r="K163" s="194" t="s">
        <v>161</v>
      </c>
      <c r="L163" s="41"/>
      <c r="M163" s="199" t="s">
        <v>1</v>
      </c>
      <c r="N163" s="200" t="s">
        <v>43</v>
      </c>
      <c r="O163" s="77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5" t="s">
        <v>162</v>
      </c>
      <c r="AT163" s="15" t="s">
        <v>157</v>
      </c>
      <c r="AU163" s="15" t="s">
        <v>72</v>
      </c>
      <c r="AY163" s="15" t="s">
        <v>163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5" t="s">
        <v>80</v>
      </c>
      <c r="BK163" s="203">
        <f>ROUND(I163*H163,2)</f>
        <v>0</v>
      </c>
      <c r="BL163" s="15" t="s">
        <v>162</v>
      </c>
      <c r="BM163" s="15" t="s">
        <v>301</v>
      </c>
    </row>
    <row r="164" s="1" customFormat="1">
      <c r="B164" s="36"/>
      <c r="C164" s="37"/>
      <c r="D164" s="204" t="s">
        <v>165</v>
      </c>
      <c r="E164" s="37"/>
      <c r="F164" s="205" t="s">
        <v>302</v>
      </c>
      <c r="G164" s="37"/>
      <c r="H164" s="37"/>
      <c r="I164" s="141"/>
      <c r="J164" s="37"/>
      <c r="K164" s="37"/>
      <c r="L164" s="41"/>
      <c r="M164" s="206"/>
      <c r="N164" s="77"/>
      <c r="O164" s="77"/>
      <c r="P164" s="77"/>
      <c r="Q164" s="77"/>
      <c r="R164" s="77"/>
      <c r="S164" s="77"/>
      <c r="T164" s="78"/>
      <c r="AT164" s="15" t="s">
        <v>165</v>
      </c>
      <c r="AU164" s="15" t="s">
        <v>72</v>
      </c>
    </row>
    <row r="165" s="11" customFormat="1">
      <c r="B165" s="219"/>
      <c r="C165" s="220"/>
      <c r="D165" s="204" t="s">
        <v>169</v>
      </c>
      <c r="E165" s="221" t="s">
        <v>1</v>
      </c>
      <c r="F165" s="222" t="s">
        <v>303</v>
      </c>
      <c r="G165" s="220"/>
      <c r="H165" s="221" t="s">
        <v>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169</v>
      </c>
      <c r="AU165" s="228" t="s">
        <v>72</v>
      </c>
      <c r="AV165" s="11" t="s">
        <v>80</v>
      </c>
      <c r="AW165" s="11" t="s">
        <v>34</v>
      </c>
      <c r="AX165" s="11" t="s">
        <v>72</v>
      </c>
      <c r="AY165" s="228" t="s">
        <v>163</v>
      </c>
    </row>
    <row r="166" s="10" customFormat="1">
      <c r="B166" s="208"/>
      <c r="C166" s="209"/>
      <c r="D166" s="204" t="s">
        <v>169</v>
      </c>
      <c r="E166" s="210" t="s">
        <v>1</v>
      </c>
      <c r="F166" s="211" t="s">
        <v>273</v>
      </c>
      <c r="G166" s="209"/>
      <c r="H166" s="212">
        <v>323.69999999999999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169</v>
      </c>
      <c r="AU166" s="218" t="s">
        <v>72</v>
      </c>
      <c r="AV166" s="10" t="s">
        <v>82</v>
      </c>
      <c r="AW166" s="10" t="s">
        <v>34</v>
      </c>
      <c r="AX166" s="10" t="s">
        <v>72</v>
      </c>
      <c r="AY166" s="218" t="s">
        <v>163</v>
      </c>
    </row>
    <row r="167" s="11" customFormat="1">
      <c r="B167" s="219"/>
      <c r="C167" s="220"/>
      <c r="D167" s="204" t="s">
        <v>169</v>
      </c>
      <c r="E167" s="221" t="s">
        <v>1</v>
      </c>
      <c r="F167" s="222" t="s">
        <v>304</v>
      </c>
      <c r="G167" s="220"/>
      <c r="H167" s="221" t="s">
        <v>1</v>
      </c>
      <c r="I167" s="223"/>
      <c r="J167" s="220"/>
      <c r="K167" s="220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169</v>
      </c>
      <c r="AU167" s="228" t="s">
        <v>72</v>
      </c>
      <c r="AV167" s="11" t="s">
        <v>80</v>
      </c>
      <c r="AW167" s="11" t="s">
        <v>34</v>
      </c>
      <c r="AX167" s="11" t="s">
        <v>72</v>
      </c>
      <c r="AY167" s="228" t="s">
        <v>163</v>
      </c>
    </row>
    <row r="168" s="10" customFormat="1">
      <c r="B168" s="208"/>
      <c r="C168" s="209"/>
      <c r="D168" s="204" t="s">
        <v>169</v>
      </c>
      <c r="E168" s="210" t="s">
        <v>1</v>
      </c>
      <c r="F168" s="211" t="s">
        <v>284</v>
      </c>
      <c r="G168" s="209"/>
      <c r="H168" s="212">
        <v>144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169</v>
      </c>
      <c r="AU168" s="218" t="s">
        <v>72</v>
      </c>
      <c r="AV168" s="10" t="s">
        <v>82</v>
      </c>
      <c r="AW168" s="10" t="s">
        <v>34</v>
      </c>
      <c r="AX168" s="10" t="s">
        <v>72</v>
      </c>
      <c r="AY168" s="218" t="s">
        <v>163</v>
      </c>
    </row>
    <row r="169" s="12" customFormat="1">
      <c r="B169" s="239"/>
      <c r="C169" s="240"/>
      <c r="D169" s="204" t="s">
        <v>169</v>
      </c>
      <c r="E169" s="241" t="s">
        <v>1</v>
      </c>
      <c r="F169" s="242" t="s">
        <v>190</v>
      </c>
      <c r="G169" s="240"/>
      <c r="H169" s="243">
        <v>467.69999999999999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169</v>
      </c>
      <c r="AU169" s="249" t="s">
        <v>72</v>
      </c>
      <c r="AV169" s="12" t="s">
        <v>162</v>
      </c>
      <c r="AW169" s="12" t="s">
        <v>34</v>
      </c>
      <c r="AX169" s="12" t="s">
        <v>80</v>
      </c>
      <c r="AY169" s="249" t="s">
        <v>163</v>
      </c>
    </row>
    <row r="170" s="1" customFormat="1" ht="22.5" customHeight="1">
      <c r="B170" s="36"/>
      <c r="C170" s="192" t="s">
        <v>305</v>
      </c>
      <c r="D170" s="192" t="s">
        <v>157</v>
      </c>
      <c r="E170" s="193" t="s">
        <v>306</v>
      </c>
      <c r="F170" s="194" t="s">
        <v>307</v>
      </c>
      <c r="G170" s="195" t="s">
        <v>173</v>
      </c>
      <c r="H170" s="196">
        <v>128</v>
      </c>
      <c r="I170" s="197"/>
      <c r="J170" s="198">
        <f>ROUND(I170*H170,2)</f>
        <v>0</v>
      </c>
      <c r="K170" s="194" t="s">
        <v>161</v>
      </c>
      <c r="L170" s="41"/>
      <c r="M170" s="199" t="s">
        <v>1</v>
      </c>
      <c r="N170" s="200" t="s">
        <v>43</v>
      </c>
      <c r="O170" s="77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5" t="s">
        <v>162</v>
      </c>
      <c r="AT170" s="15" t="s">
        <v>157</v>
      </c>
      <c r="AU170" s="15" t="s">
        <v>72</v>
      </c>
      <c r="AY170" s="15" t="s">
        <v>163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5" t="s">
        <v>80</v>
      </c>
      <c r="BK170" s="203">
        <f>ROUND(I170*H170,2)</f>
        <v>0</v>
      </c>
      <c r="BL170" s="15" t="s">
        <v>162</v>
      </c>
      <c r="BM170" s="15" t="s">
        <v>308</v>
      </c>
    </row>
    <row r="171" s="1" customFormat="1">
      <c r="B171" s="36"/>
      <c r="C171" s="37"/>
      <c r="D171" s="204" t="s">
        <v>165</v>
      </c>
      <c r="E171" s="37"/>
      <c r="F171" s="205" t="s">
        <v>309</v>
      </c>
      <c r="G171" s="37"/>
      <c r="H171" s="37"/>
      <c r="I171" s="141"/>
      <c r="J171" s="37"/>
      <c r="K171" s="37"/>
      <c r="L171" s="41"/>
      <c r="M171" s="206"/>
      <c r="N171" s="77"/>
      <c r="O171" s="77"/>
      <c r="P171" s="77"/>
      <c r="Q171" s="77"/>
      <c r="R171" s="77"/>
      <c r="S171" s="77"/>
      <c r="T171" s="78"/>
      <c r="AT171" s="15" t="s">
        <v>165</v>
      </c>
      <c r="AU171" s="15" t="s">
        <v>72</v>
      </c>
    </row>
    <row r="172" s="1" customFormat="1">
      <c r="B172" s="36"/>
      <c r="C172" s="37"/>
      <c r="D172" s="204" t="s">
        <v>167</v>
      </c>
      <c r="E172" s="37"/>
      <c r="F172" s="207" t="s">
        <v>310</v>
      </c>
      <c r="G172" s="37"/>
      <c r="H172" s="37"/>
      <c r="I172" s="141"/>
      <c r="J172" s="37"/>
      <c r="K172" s="37"/>
      <c r="L172" s="41"/>
      <c r="M172" s="206"/>
      <c r="N172" s="77"/>
      <c r="O172" s="77"/>
      <c r="P172" s="77"/>
      <c r="Q172" s="77"/>
      <c r="R172" s="77"/>
      <c r="S172" s="77"/>
      <c r="T172" s="78"/>
      <c r="AT172" s="15" t="s">
        <v>167</v>
      </c>
      <c r="AU172" s="15" t="s">
        <v>72</v>
      </c>
    </row>
    <row r="173" s="10" customFormat="1">
      <c r="B173" s="208"/>
      <c r="C173" s="209"/>
      <c r="D173" s="204" t="s">
        <v>169</v>
      </c>
      <c r="E173" s="210" t="s">
        <v>1</v>
      </c>
      <c r="F173" s="211" t="s">
        <v>311</v>
      </c>
      <c r="G173" s="209"/>
      <c r="H173" s="212">
        <v>128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169</v>
      </c>
      <c r="AU173" s="218" t="s">
        <v>72</v>
      </c>
      <c r="AV173" s="10" t="s">
        <v>82</v>
      </c>
      <c r="AW173" s="10" t="s">
        <v>34</v>
      </c>
      <c r="AX173" s="10" t="s">
        <v>80</v>
      </c>
      <c r="AY173" s="218" t="s">
        <v>163</v>
      </c>
    </row>
    <row r="174" s="1" customFormat="1" ht="22.5" customHeight="1">
      <c r="B174" s="36"/>
      <c r="C174" s="192" t="s">
        <v>312</v>
      </c>
      <c r="D174" s="192" t="s">
        <v>157</v>
      </c>
      <c r="E174" s="193" t="s">
        <v>313</v>
      </c>
      <c r="F174" s="194" t="s">
        <v>314</v>
      </c>
      <c r="G174" s="195" t="s">
        <v>271</v>
      </c>
      <c r="H174" s="196">
        <v>41.466999999999999</v>
      </c>
      <c r="I174" s="197"/>
      <c r="J174" s="198">
        <f>ROUND(I174*H174,2)</f>
        <v>0</v>
      </c>
      <c r="K174" s="194" t="s">
        <v>161</v>
      </c>
      <c r="L174" s="41"/>
      <c r="M174" s="199" t="s">
        <v>1</v>
      </c>
      <c r="N174" s="200" t="s">
        <v>43</v>
      </c>
      <c r="O174" s="77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5" t="s">
        <v>162</v>
      </c>
      <c r="AT174" s="15" t="s">
        <v>157</v>
      </c>
      <c r="AU174" s="15" t="s">
        <v>72</v>
      </c>
      <c r="AY174" s="15" t="s">
        <v>163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5" t="s">
        <v>80</v>
      </c>
      <c r="BK174" s="203">
        <f>ROUND(I174*H174,2)</f>
        <v>0</v>
      </c>
      <c r="BL174" s="15" t="s">
        <v>162</v>
      </c>
      <c r="BM174" s="15" t="s">
        <v>315</v>
      </c>
    </row>
    <row r="175" s="1" customFormat="1">
      <c r="B175" s="36"/>
      <c r="C175" s="37"/>
      <c r="D175" s="204" t="s">
        <v>165</v>
      </c>
      <c r="E175" s="37"/>
      <c r="F175" s="205" t="s">
        <v>316</v>
      </c>
      <c r="G175" s="37"/>
      <c r="H175" s="37"/>
      <c r="I175" s="141"/>
      <c r="J175" s="37"/>
      <c r="K175" s="37"/>
      <c r="L175" s="41"/>
      <c r="M175" s="206"/>
      <c r="N175" s="77"/>
      <c r="O175" s="77"/>
      <c r="P175" s="77"/>
      <c r="Q175" s="77"/>
      <c r="R175" s="77"/>
      <c r="S175" s="77"/>
      <c r="T175" s="78"/>
      <c r="AT175" s="15" t="s">
        <v>165</v>
      </c>
      <c r="AU175" s="15" t="s">
        <v>72</v>
      </c>
    </row>
    <row r="176" s="11" customFormat="1">
      <c r="B176" s="219"/>
      <c r="C176" s="220"/>
      <c r="D176" s="204" t="s">
        <v>169</v>
      </c>
      <c r="E176" s="221" t="s">
        <v>1</v>
      </c>
      <c r="F176" s="222" t="s">
        <v>317</v>
      </c>
      <c r="G176" s="220"/>
      <c r="H176" s="221" t="s">
        <v>1</v>
      </c>
      <c r="I176" s="223"/>
      <c r="J176" s="220"/>
      <c r="K176" s="220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169</v>
      </c>
      <c r="AU176" s="228" t="s">
        <v>72</v>
      </c>
      <c r="AV176" s="11" t="s">
        <v>80</v>
      </c>
      <c r="AW176" s="11" t="s">
        <v>34</v>
      </c>
      <c r="AX176" s="11" t="s">
        <v>72</v>
      </c>
      <c r="AY176" s="228" t="s">
        <v>163</v>
      </c>
    </row>
    <row r="177" s="10" customFormat="1">
      <c r="B177" s="208"/>
      <c r="C177" s="209"/>
      <c r="D177" s="204" t="s">
        <v>169</v>
      </c>
      <c r="E177" s="210" t="s">
        <v>1</v>
      </c>
      <c r="F177" s="211" t="s">
        <v>318</v>
      </c>
      <c r="G177" s="209"/>
      <c r="H177" s="212">
        <v>41.457000000000001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169</v>
      </c>
      <c r="AU177" s="218" t="s">
        <v>72</v>
      </c>
      <c r="AV177" s="10" t="s">
        <v>82</v>
      </c>
      <c r="AW177" s="10" t="s">
        <v>34</v>
      </c>
      <c r="AX177" s="10" t="s">
        <v>72</v>
      </c>
      <c r="AY177" s="218" t="s">
        <v>163</v>
      </c>
    </row>
    <row r="178" s="11" customFormat="1">
      <c r="B178" s="219"/>
      <c r="C178" s="220"/>
      <c r="D178" s="204" t="s">
        <v>169</v>
      </c>
      <c r="E178" s="221" t="s">
        <v>1</v>
      </c>
      <c r="F178" s="222" t="s">
        <v>319</v>
      </c>
      <c r="G178" s="220"/>
      <c r="H178" s="221" t="s">
        <v>1</v>
      </c>
      <c r="I178" s="223"/>
      <c r="J178" s="220"/>
      <c r="K178" s="220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169</v>
      </c>
      <c r="AU178" s="228" t="s">
        <v>72</v>
      </c>
      <c r="AV178" s="11" t="s">
        <v>80</v>
      </c>
      <c r="AW178" s="11" t="s">
        <v>34</v>
      </c>
      <c r="AX178" s="11" t="s">
        <v>72</v>
      </c>
      <c r="AY178" s="228" t="s">
        <v>163</v>
      </c>
    </row>
    <row r="179" s="10" customFormat="1">
      <c r="B179" s="208"/>
      <c r="C179" s="209"/>
      <c r="D179" s="204" t="s">
        <v>169</v>
      </c>
      <c r="E179" s="210" t="s">
        <v>1</v>
      </c>
      <c r="F179" s="211" t="s">
        <v>320</v>
      </c>
      <c r="G179" s="209"/>
      <c r="H179" s="212">
        <v>0.01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169</v>
      </c>
      <c r="AU179" s="218" t="s">
        <v>72</v>
      </c>
      <c r="AV179" s="10" t="s">
        <v>82</v>
      </c>
      <c r="AW179" s="10" t="s">
        <v>34</v>
      </c>
      <c r="AX179" s="10" t="s">
        <v>72</v>
      </c>
      <c r="AY179" s="218" t="s">
        <v>163</v>
      </c>
    </row>
    <row r="180" s="12" customFormat="1">
      <c r="B180" s="239"/>
      <c r="C180" s="240"/>
      <c r="D180" s="204" t="s">
        <v>169</v>
      </c>
      <c r="E180" s="241" t="s">
        <v>1</v>
      </c>
      <c r="F180" s="242" t="s">
        <v>190</v>
      </c>
      <c r="G180" s="240"/>
      <c r="H180" s="243">
        <v>41.466999999999999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169</v>
      </c>
      <c r="AU180" s="249" t="s">
        <v>72</v>
      </c>
      <c r="AV180" s="12" t="s">
        <v>162</v>
      </c>
      <c r="AW180" s="12" t="s">
        <v>34</v>
      </c>
      <c r="AX180" s="12" t="s">
        <v>80</v>
      </c>
      <c r="AY180" s="249" t="s">
        <v>163</v>
      </c>
    </row>
    <row r="181" s="1" customFormat="1" ht="22.5" customHeight="1">
      <c r="B181" s="36"/>
      <c r="C181" s="192" t="s">
        <v>321</v>
      </c>
      <c r="D181" s="192" t="s">
        <v>157</v>
      </c>
      <c r="E181" s="193" t="s">
        <v>322</v>
      </c>
      <c r="F181" s="194" t="s">
        <v>323</v>
      </c>
      <c r="G181" s="195" t="s">
        <v>271</v>
      </c>
      <c r="H181" s="196">
        <v>46.241</v>
      </c>
      <c r="I181" s="197"/>
      <c r="J181" s="198">
        <f>ROUND(I181*H181,2)</f>
        <v>0</v>
      </c>
      <c r="K181" s="194" t="s">
        <v>161</v>
      </c>
      <c r="L181" s="41"/>
      <c r="M181" s="199" t="s">
        <v>1</v>
      </c>
      <c r="N181" s="200" t="s">
        <v>43</v>
      </c>
      <c r="O181" s="77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5" t="s">
        <v>162</v>
      </c>
      <c r="AT181" s="15" t="s">
        <v>157</v>
      </c>
      <c r="AU181" s="15" t="s">
        <v>72</v>
      </c>
      <c r="AY181" s="15" t="s">
        <v>163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5" t="s">
        <v>80</v>
      </c>
      <c r="BK181" s="203">
        <f>ROUND(I181*H181,2)</f>
        <v>0</v>
      </c>
      <c r="BL181" s="15" t="s">
        <v>162</v>
      </c>
      <c r="BM181" s="15" t="s">
        <v>324</v>
      </c>
    </row>
    <row r="182" s="1" customFormat="1">
      <c r="B182" s="36"/>
      <c r="C182" s="37"/>
      <c r="D182" s="204" t="s">
        <v>165</v>
      </c>
      <c r="E182" s="37"/>
      <c r="F182" s="205" t="s">
        <v>325</v>
      </c>
      <c r="G182" s="37"/>
      <c r="H182" s="37"/>
      <c r="I182" s="141"/>
      <c r="J182" s="37"/>
      <c r="K182" s="37"/>
      <c r="L182" s="41"/>
      <c r="M182" s="206"/>
      <c r="N182" s="77"/>
      <c r="O182" s="77"/>
      <c r="P182" s="77"/>
      <c r="Q182" s="77"/>
      <c r="R182" s="77"/>
      <c r="S182" s="77"/>
      <c r="T182" s="78"/>
      <c r="AT182" s="15" t="s">
        <v>165</v>
      </c>
      <c r="AU182" s="15" t="s">
        <v>72</v>
      </c>
    </row>
    <row r="183" s="11" customFormat="1">
      <c r="B183" s="219"/>
      <c r="C183" s="220"/>
      <c r="D183" s="204" t="s">
        <v>169</v>
      </c>
      <c r="E183" s="221" t="s">
        <v>1</v>
      </c>
      <c r="F183" s="222" t="s">
        <v>326</v>
      </c>
      <c r="G183" s="220"/>
      <c r="H183" s="221" t="s">
        <v>1</v>
      </c>
      <c r="I183" s="223"/>
      <c r="J183" s="220"/>
      <c r="K183" s="220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169</v>
      </c>
      <c r="AU183" s="228" t="s">
        <v>72</v>
      </c>
      <c r="AV183" s="11" t="s">
        <v>80</v>
      </c>
      <c r="AW183" s="11" t="s">
        <v>34</v>
      </c>
      <c r="AX183" s="11" t="s">
        <v>72</v>
      </c>
      <c r="AY183" s="228" t="s">
        <v>163</v>
      </c>
    </row>
    <row r="184" s="10" customFormat="1">
      <c r="B184" s="208"/>
      <c r="C184" s="209"/>
      <c r="D184" s="204" t="s">
        <v>169</v>
      </c>
      <c r="E184" s="210" t="s">
        <v>1</v>
      </c>
      <c r="F184" s="211" t="s">
        <v>318</v>
      </c>
      <c r="G184" s="209"/>
      <c r="H184" s="212">
        <v>41.457000000000001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169</v>
      </c>
      <c r="AU184" s="218" t="s">
        <v>72</v>
      </c>
      <c r="AV184" s="10" t="s">
        <v>82</v>
      </c>
      <c r="AW184" s="10" t="s">
        <v>34</v>
      </c>
      <c r="AX184" s="10" t="s">
        <v>72</v>
      </c>
      <c r="AY184" s="218" t="s">
        <v>163</v>
      </c>
    </row>
    <row r="185" s="11" customFormat="1">
      <c r="B185" s="219"/>
      <c r="C185" s="220"/>
      <c r="D185" s="204" t="s">
        <v>169</v>
      </c>
      <c r="E185" s="221" t="s">
        <v>1</v>
      </c>
      <c r="F185" s="222" t="s">
        <v>327</v>
      </c>
      <c r="G185" s="220"/>
      <c r="H185" s="221" t="s">
        <v>1</v>
      </c>
      <c r="I185" s="223"/>
      <c r="J185" s="220"/>
      <c r="K185" s="220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169</v>
      </c>
      <c r="AU185" s="228" t="s">
        <v>72</v>
      </c>
      <c r="AV185" s="11" t="s">
        <v>80</v>
      </c>
      <c r="AW185" s="11" t="s">
        <v>34</v>
      </c>
      <c r="AX185" s="11" t="s">
        <v>72</v>
      </c>
      <c r="AY185" s="228" t="s">
        <v>163</v>
      </c>
    </row>
    <row r="186" s="10" customFormat="1">
      <c r="B186" s="208"/>
      <c r="C186" s="209"/>
      <c r="D186" s="204" t="s">
        <v>169</v>
      </c>
      <c r="E186" s="210" t="s">
        <v>1</v>
      </c>
      <c r="F186" s="211" t="s">
        <v>328</v>
      </c>
      <c r="G186" s="209"/>
      <c r="H186" s="212">
        <v>4.7839999999999998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169</v>
      </c>
      <c r="AU186" s="218" t="s">
        <v>72</v>
      </c>
      <c r="AV186" s="10" t="s">
        <v>82</v>
      </c>
      <c r="AW186" s="10" t="s">
        <v>34</v>
      </c>
      <c r="AX186" s="10" t="s">
        <v>72</v>
      </c>
      <c r="AY186" s="218" t="s">
        <v>163</v>
      </c>
    </row>
    <row r="187" s="12" customFormat="1">
      <c r="B187" s="239"/>
      <c r="C187" s="240"/>
      <c r="D187" s="204" t="s">
        <v>169</v>
      </c>
      <c r="E187" s="241" t="s">
        <v>1</v>
      </c>
      <c r="F187" s="242" t="s">
        <v>190</v>
      </c>
      <c r="G187" s="240"/>
      <c r="H187" s="243">
        <v>46.241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169</v>
      </c>
      <c r="AU187" s="249" t="s">
        <v>72</v>
      </c>
      <c r="AV187" s="12" t="s">
        <v>162</v>
      </c>
      <c r="AW187" s="12" t="s">
        <v>34</v>
      </c>
      <c r="AX187" s="12" t="s">
        <v>80</v>
      </c>
      <c r="AY187" s="249" t="s">
        <v>163</v>
      </c>
    </row>
    <row r="188" s="1" customFormat="1" ht="22.5" customHeight="1">
      <c r="B188" s="36"/>
      <c r="C188" s="192" t="s">
        <v>329</v>
      </c>
      <c r="D188" s="192" t="s">
        <v>157</v>
      </c>
      <c r="E188" s="193" t="s">
        <v>330</v>
      </c>
      <c r="F188" s="194" t="s">
        <v>331</v>
      </c>
      <c r="G188" s="195" t="s">
        <v>271</v>
      </c>
      <c r="H188" s="196">
        <v>86.183999999999998</v>
      </c>
      <c r="I188" s="197"/>
      <c r="J188" s="198">
        <f>ROUND(I188*H188,2)</f>
        <v>0</v>
      </c>
      <c r="K188" s="194" t="s">
        <v>161</v>
      </c>
      <c r="L188" s="41"/>
      <c r="M188" s="199" t="s">
        <v>1</v>
      </c>
      <c r="N188" s="200" t="s">
        <v>43</v>
      </c>
      <c r="O188" s="77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5" t="s">
        <v>162</v>
      </c>
      <c r="AT188" s="15" t="s">
        <v>157</v>
      </c>
      <c r="AU188" s="15" t="s">
        <v>72</v>
      </c>
      <c r="AY188" s="15" t="s">
        <v>163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5" t="s">
        <v>80</v>
      </c>
      <c r="BK188" s="203">
        <f>ROUND(I188*H188,2)</f>
        <v>0</v>
      </c>
      <c r="BL188" s="15" t="s">
        <v>162</v>
      </c>
      <c r="BM188" s="15" t="s">
        <v>332</v>
      </c>
    </row>
    <row r="189" s="1" customFormat="1">
      <c r="B189" s="36"/>
      <c r="C189" s="37"/>
      <c r="D189" s="204" t="s">
        <v>165</v>
      </c>
      <c r="E189" s="37"/>
      <c r="F189" s="205" t="s">
        <v>333</v>
      </c>
      <c r="G189" s="37"/>
      <c r="H189" s="37"/>
      <c r="I189" s="141"/>
      <c r="J189" s="37"/>
      <c r="K189" s="37"/>
      <c r="L189" s="41"/>
      <c r="M189" s="206"/>
      <c r="N189" s="77"/>
      <c r="O189" s="77"/>
      <c r="P189" s="77"/>
      <c r="Q189" s="77"/>
      <c r="R189" s="77"/>
      <c r="S189" s="77"/>
      <c r="T189" s="78"/>
      <c r="AT189" s="15" t="s">
        <v>165</v>
      </c>
      <c r="AU189" s="15" t="s">
        <v>72</v>
      </c>
    </row>
    <row r="190" s="11" customFormat="1">
      <c r="B190" s="219"/>
      <c r="C190" s="220"/>
      <c r="D190" s="204" t="s">
        <v>169</v>
      </c>
      <c r="E190" s="221" t="s">
        <v>1</v>
      </c>
      <c r="F190" s="222" t="s">
        <v>334</v>
      </c>
      <c r="G190" s="220"/>
      <c r="H190" s="221" t="s">
        <v>1</v>
      </c>
      <c r="I190" s="223"/>
      <c r="J190" s="220"/>
      <c r="K190" s="220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169</v>
      </c>
      <c r="AU190" s="228" t="s">
        <v>72</v>
      </c>
      <c r="AV190" s="11" t="s">
        <v>80</v>
      </c>
      <c r="AW190" s="11" t="s">
        <v>34</v>
      </c>
      <c r="AX190" s="11" t="s">
        <v>72</v>
      </c>
      <c r="AY190" s="228" t="s">
        <v>163</v>
      </c>
    </row>
    <row r="191" s="10" customFormat="1">
      <c r="B191" s="208"/>
      <c r="C191" s="209"/>
      <c r="D191" s="204" t="s">
        <v>169</v>
      </c>
      <c r="E191" s="210" t="s">
        <v>1</v>
      </c>
      <c r="F191" s="211" t="s">
        <v>335</v>
      </c>
      <c r="G191" s="209"/>
      <c r="H191" s="212">
        <v>81.400000000000006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169</v>
      </c>
      <c r="AU191" s="218" t="s">
        <v>72</v>
      </c>
      <c r="AV191" s="10" t="s">
        <v>82</v>
      </c>
      <c r="AW191" s="10" t="s">
        <v>34</v>
      </c>
      <c r="AX191" s="10" t="s">
        <v>72</v>
      </c>
      <c r="AY191" s="218" t="s">
        <v>163</v>
      </c>
    </row>
    <row r="192" s="11" customFormat="1">
      <c r="B192" s="219"/>
      <c r="C192" s="220"/>
      <c r="D192" s="204" t="s">
        <v>169</v>
      </c>
      <c r="E192" s="221" t="s">
        <v>1</v>
      </c>
      <c r="F192" s="222" t="s">
        <v>327</v>
      </c>
      <c r="G192" s="220"/>
      <c r="H192" s="221" t="s">
        <v>1</v>
      </c>
      <c r="I192" s="223"/>
      <c r="J192" s="220"/>
      <c r="K192" s="220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169</v>
      </c>
      <c r="AU192" s="228" t="s">
        <v>72</v>
      </c>
      <c r="AV192" s="11" t="s">
        <v>80</v>
      </c>
      <c r="AW192" s="11" t="s">
        <v>34</v>
      </c>
      <c r="AX192" s="11" t="s">
        <v>72</v>
      </c>
      <c r="AY192" s="228" t="s">
        <v>163</v>
      </c>
    </row>
    <row r="193" s="10" customFormat="1">
      <c r="B193" s="208"/>
      <c r="C193" s="209"/>
      <c r="D193" s="204" t="s">
        <v>169</v>
      </c>
      <c r="E193" s="210" t="s">
        <v>1</v>
      </c>
      <c r="F193" s="211" t="s">
        <v>328</v>
      </c>
      <c r="G193" s="209"/>
      <c r="H193" s="212">
        <v>4.7839999999999998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169</v>
      </c>
      <c r="AU193" s="218" t="s">
        <v>72</v>
      </c>
      <c r="AV193" s="10" t="s">
        <v>82</v>
      </c>
      <c r="AW193" s="10" t="s">
        <v>34</v>
      </c>
      <c r="AX193" s="10" t="s">
        <v>72</v>
      </c>
      <c r="AY193" s="218" t="s">
        <v>163</v>
      </c>
    </row>
    <row r="194" s="12" customFormat="1">
      <c r="B194" s="239"/>
      <c r="C194" s="240"/>
      <c r="D194" s="204" t="s">
        <v>169</v>
      </c>
      <c r="E194" s="241" t="s">
        <v>1</v>
      </c>
      <c r="F194" s="242" t="s">
        <v>190</v>
      </c>
      <c r="G194" s="240"/>
      <c r="H194" s="243">
        <v>86.183999999999998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AT194" s="249" t="s">
        <v>169</v>
      </c>
      <c r="AU194" s="249" t="s">
        <v>72</v>
      </c>
      <c r="AV194" s="12" t="s">
        <v>162</v>
      </c>
      <c r="AW194" s="12" t="s">
        <v>34</v>
      </c>
      <c r="AX194" s="12" t="s">
        <v>80</v>
      </c>
      <c r="AY194" s="249" t="s">
        <v>163</v>
      </c>
    </row>
    <row r="195" s="1" customFormat="1" ht="22.5" customHeight="1">
      <c r="B195" s="36"/>
      <c r="C195" s="192" t="s">
        <v>336</v>
      </c>
      <c r="D195" s="192" t="s">
        <v>157</v>
      </c>
      <c r="E195" s="193" t="s">
        <v>337</v>
      </c>
      <c r="F195" s="194" t="s">
        <v>338</v>
      </c>
      <c r="G195" s="195" t="s">
        <v>271</v>
      </c>
      <c r="H195" s="196">
        <v>40.700000000000003</v>
      </c>
      <c r="I195" s="197"/>
      <c r="J195" s="198">
        <f>ROUND(I195*H195,2)</f>
        <v>0</v>
      </c>
      <c r="K195" s="194" t="s">
        <v>161</v>
      </c>
      <c r="L195" s="41"/>
      <c r="M195" s="199" t="s">
        <v>1</v>
      </c>
      <c r="N195" s="200" t="s">
        <v>43</v>
      </c>
      <c r="O195" s="77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5" t="s">
        <v>162</v>
      </c>
      <c r="AT195" s="15" t="s">
        <v>157</v>
      </c>
      <c r="AU195" s="15" t="s">
        <v>72</v>
      </c>
      <c r="AY195" s="15" t="s">
        <v>163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5" t="s">
        <v>80</v>
      </c>
      <c r="BK195" s="203">
        <f>ROUND(I195*H195,2)</f>
        <v>0</v>
      </c>
      <c r="BL195" s="15" t="s">
        <v>162</v>
      </c>
      <c r="BM195" s="15" t="s">
        <v>339</v>
      </c>
    </row>
    <row r="196" s="1" customFormat="1">
      <c r="B196" s="36"/>
      <c r="C196" s="37"/>
      <c r="D196" s="204" t="s">
        <v>165</v>
      </c>
      <c r="E196" s="37"/>
      <c r="F196" s="205" t="s">
        <v>340</v>
      </c>
      <c r="G196" s="37"/>
      <c r="H196" s="37"/>
      <c r="I196" s="141"/>
      <c r="J196" s="37"/>
      <c r="K196" s="37"/>
      <c r="L196" s="41"/>
      <c r="M196" s="206"/>
      <c r="N196" s="77"/>
      <c r="O196" s="77"/>
      <c r="P196" s="77"/>
      <c r="Q196" s="77"/>
      <c r="R196" s="77"/>
      <c r="S196" s="77"/>
      <c r="T196" s="78"/>
      <c r="AT196" s="15" t="s">
        <v>165</v>
      </c>
      <c r="AU196" s="15" t="s">
        <v>72</v>
      </c>
    </row>
    <row r="197" s="11" customFormat="1">
      <c r="B197" s="219"/>
      <c r="C197" s="220"/>
      <c r="D197" s="204" t="s">
        <v>169</v>
      </c>
      <c r="E197" s="221" t="s">
        <v>1</v>
      </c>
      <c r="F197" s="222" t="s">
        <v>341</v>
      </c>
      <c r="G197" s="220"/>
      <c r="H197" s="221" t="s">
        <v>1</v>
      </c>
      <c r="I197" s="223"/>
      <c r="J197" s="220"/>
      <c r="K197" s="220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169</v>
      </c>
      <c r="AU197" s="228" t="s">
        <v>72</v>
      </c>
      <c r="AV197" s="11" t="s">
        <v>80</v>
      </c>
      <c r="AW197" s="11" t="s">
        <v>34</v>
      </c>
      <c r="AX197" s="11" t="s">
        <v>72</v>
      </c>
      <c r="AY197" s="228" t="s">
        <v>163</v>
      </c>
    </row>
    <row r="198" s="10" customFormat="1">
      <c r="B198" s="208"/>
      <c r="C198" s="209"/>
      <c r="D198" s="204" t="s">
        <v>169</v>
      </c>
      <c r="E198" s="210" t="s">
        <v>1</v>
      </c>
      <c r="F198" s="211" t="s">
        <v>342</v>
      </c>
      <c r="G198" s="209"/>
      <c r="H198" s="212">
        <v>40.700000000000003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169</v>
      </c>
      <c r="AU198" s="218" t="s">
        <v>72</v>
      </c>
      <c r="AV198" s="10" t="s">
        <v>82</v>
      </c>
      <c r="AW198" s="10" t="s">
        <v>34</v>
      </c>
      <c r="AX198" s="10" t="s">
        <v>80</v>
      </c>
      <c r="AY198" s="218" t="s">
        <v>163</v>
      </c>
    </row>
    <row r="199" s="1" customFormat="1" ht="22.5" customHeight="1">
      <c r="B199" s="36"/>
      <c r="C199" s="192" t="s">
        <v>343</v>
      </c>
      <c r="D199" s="192" t="s">
        <v>157</v>
      </c>
      <c r="E199" s="193" t="s">
        <v>344</v>
      </c>
      <c r="F199" s="194" t="s">
        <v>345</v>
      </c>
      <c r="G199" s="195" t="s">
        <v>271</v>
      </c>
      <c r="H199" s="196">
        <v>7.0339999999999998</v>
      </c>
      <c r="I199" s="197"/>
      <c r="J199" s="198">
        <f>ROUND(I199*H199,2)</f>
        <v>0</v>
      </c>
      <c r="K199" s="194" t="s">
        <v>161</v>
      </c>
      <c r="L199" s="41"/>
      <c r="M199" s="199" t="s">
        <v>1</v>
      </c>
      <c r="N199" s="200" t="s">
        <v>43</v>
      </c>
      <c r="O199" s="77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5" t="s">
        <v>162</v>
      </c>
      <c r="AT199" s="15" t="s">
        <v>157</v>
      </c>
      <c r="AU199" s="15" t="s">
        <v>72</v>
      </c>
      <c r="AY199" s="15" t="s">
        <v>163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5" t="s">
        <v>80</v>
      </c>
      <c r="BK199" s="203">
        <f>ROUND(I199*H199,2)</f>
        <v>0</v>
      </c>
      <c r="BL199" s="15" t="s">
        <v>162</v>
      </c>
      <c r="BM199" s="15" t="s">
        <v>346</v>
      </c>
    </row>
    <row r="200" s="1" customFormat="1">
      <c r="B200" s="36"/>
      <c r="C200" s="37"/>
      <c r="D200" s="204" t="s">
        <v>165</v>
      </c>
      <c r="E200" s="37"/>
      <c r="F200" s="205" t="s">
        <v>347</v>
      </c>
      <c r="G200" s="37"/>
      <c r="H200" s="37"/>
      <c r="I200" s="141"/>
      <c r="J200" s="37"/>
      <c r="K200" s="37"/>
      <c r="L200" s="41"/>
      <c r="M200" s="206"/>
      <c r="N200" s="77"/>
      <c r="O200" s="77"/>
      <c r="P200" s="77"/>
      <c r="Q200" s="77"/>
      <c r="R200" s="77"/>
      <c r="S200" s="77"/>
      <c r="T200" s="78"/>
      <c r="AT200" s="15" t="s">
        <v>165</v>
      </c>
      <c r="AU200" s="15" t="s">
        <v>72</v>
      </c>
    </row>
    <row r="201" s="11" customFormat="1">
      <c r="B201" s="219"/>
      <c r="C201" s="220"/>
      <c r="D201" s="204" t="s">
        <v>169</v>
      </c>
      <c r="E201" s="221" t="s">
        <v>1</v>
      </c>
      <c r="F201" s="222" t="s">
        <v>348</v>
      </c>
      <c r="G201" s="220"/>
      <c r="H201" s="221" t="s">
        <v>1</v>
      </c>
      <c r="I201" s="223"/>
      <c r="J201" s="220"/>
      <c r="K201" s="220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169</v>
      </c>
      <c r="AU201" s="228" t="s">
        <v>72</v>
      </c>
      <c r="AV201" s="11" t="s">
        <v>80</v>
      </c>
      <c r="AW201" s="11" t="s">
        <v>34</v>
      </c>
      <c r="AX201" s="11" t="s">
        <v>72</v>
      </c>
      <c r="AY201" s="228" t="s">
        <v>163</v>
      </c>
    </row>
    <row r="202" s="10" customFormat="1">
      <c r="B202" s="208"/>
      <c r="C202" s="209"/>
      <c r="D202" s="204" t="s">
        <v>169</v>
      </c>
      <c r="E202" s="210" t="s">
        <v>1</v>
      </c>
      <c r="F202" s="211" t="s">
        <v>349</v>
      </c>
      <c r="G202" s="209"/>
      <c r="H202" s="212">
        <v>4.1429999999999998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169</v>
      </c>
      <c r="AU202" s="218" t="s">
        <v>72</v>
      </c>
      <c r="AV202" s="10" t="s">
        <v>82</v>
      </c>
      <c r="AW202" s="10" t="s">
        <v>34</v>
      </c>
      <c r="AX202" s="10" t="s">
        <v>72</v>
      </c>
      <c r="AY202" s="218" t="s">
        <v>163</v>
      </c>
    </row>
    <row r="203" s="11" customFormat="1">
      <c r="B203" s="219"/>
      <c r="C203" s="220"/>
      <c r="D203" s="204" t="s">
        <v>169</v>
      </c>
      <c r="E203" s="221" t="s">
        <v>1</v>
      </c>
      <c r="F203" s="222" t="s">
        <v>350</v>
      </c>
      <c r="G203" s="220"/>
      <c r="H203" s="221" t="s">
        <v>1</v>
      </c>
      <c r="I203" s="223"/>
      <c r="J203" s="220"/>
      <c r="K203" s="220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169</v>
      </c>
      <c r="AU203" s="228" t="s">
        <v>72</v>
      </c>
      <c r="AV203" s="11" t="s">
        <v>80</v>
      </c>
      <c r="AW203" s="11" t="s">
        <v>34</v>
      </c>
      <c r="AX203" s="11" t="s">
        <v>72</v>
      </c>
      <c r="AY203" s="228" t="s">
        <v>163</v>
      </c>
    </row>
    <row r="204" s="10" customFormat="1">
      <c r="B204" s="208"/>
      <c r="C204" s="209"/>
      <c r="D204" s="204" t="s">
        <v>169</v>
      </c>
      <c r="E204" s="210" t="s">
        <v>1</v>
      </c>
      <c r="F204" s="211" t="s">
        <v>351</v>
      </c>
      <c r="G204" s="209"/>
      <c r="H204" s="212">
        <v>2.891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169</v>
      </c>
      <c r="AU204" s="218" t="s">
        <v>72</v>
      </c>
      <c r="AV204" s="10" t="s">
        <v>82</v>
      </c>
      <c r="AW204" s="10" t="s">
        <v>34</v>
      </c>
      <c r="AX204" s="10" t="s">
        <v>72</v>
      </c>
      <c r="AY204" s="218" t="s">
        <v>163</v>
      </c>
    </row>
    <row r="205" s="12" customFormat="1">
      <c r="B205" s="239"/>
      <c r="C205" s="240"/>
      <c r="D205" s="204" t="s">
        <v>169</v>
      </c>
      <c r="E205" s="241" t="s">
        <v>1</v>
      </c>
      <c r="F205" s="242" t="s">
        <v>190</v>
      </c>
      <c r="G205" s="240"/>
      <c r="H205" s="243">
        <v>7.0339999999999998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169</v>
      </c>
      <c r="AU205" s="249" t="s">
        <v>72</v>
      </c>
      <c r="AV205" s="12" t="s">
        <v>162</v>
      </c>
      <c r="AW205" s="12" t="s">
        <v>34</v>
      </c>
      <c r="AX205" s="12" t="s">
        <v>80</v>
      </c>
      <c r="AY205" s="249" t="s">
        <v>163</v>
      </c>
    </row>
    <row r="206" s="1" customFormat="1" ht="22.5" customHeight="1">
      <c r="B206" s="36"/>
      <c r="C206" s="192" t="s">
        <v>352</v>
      </c>
      <c r="D206" s="192" t="s">
        <v>157</v>
      </c>
      <c r="E206" s="193" t="s">
        <v>299</v>
      </c>
      <c r="F206" s="194" t="s">
        <v>300</v>
      </c>
      <c r="G206" s="195" t="s">
        <v>271</v>
      </c>
      <c r="H206" s="196">
        <v>255.00999999999999</v>
      </c>
      <c r="I206" s="197"/>
      <c r="J206" s="198">
        <f>ROUND(I206*H206,2)</f>
        <v>0</v>
      </c>
      <c r="K206" s="194" t="s">
        <v>161</v>
      </c>
      <c r="L206" s="41"/>
      <c r="M206" s="199" t="s">
        <v>1</v>
      </c>
      <c r="N206" s="200" t="s">
        <v>43</v>
      </c>
      <c r="O206" s="77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5" t="s">
        <v>162</v>
      </c>
      <c r="AT206" s="15" t="s">
        <v>157</v>
      </c>
      <c r="AU206" s="15" t="s">
        <v>72</v>
      </c>
      <c r="AY206" s="15" t="s">
        <v>163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5" t="s">
        <v>80</v>
      </c>
      <c r="BK206" s="203">
        <f>ROUND(I206*H206,2)</f>
        <v>0</v>
      </c>
      <c r="BL206" s="15" t="s">
        <v>162</v>
      </c>
      <c r="BM206" s="15" t="s">
        <v>353</v>
      </c>
    </row>
    <row r="207" s="1" customFormat="1">
      <c r="B207" s="36"/>
      <c r="C207" s="37"/>
      <c r="D207" s="204" t="s">
        <v>165</v>
      </c>
      <c r="E207" s="37"/>
      <c r="F207" s="205" t="s">
        <v>302</v>
      </c>
      <c r="G207" s="37"/>
      <c r="H207" s="37"/>
      <c r="I207" s="141"/>
      <c r="J207" s="37"/>
      <c r="K207" s="37"/>
      <c r="L207" s="41"/>
      <c r="M207" s="206"/>
      <c r="N207" s="77"/>
      <c r="O207" s="77"/>
      <c r="P207" s="77"/>
      <c r="Q207" s="77"/>
      <c r="R207" s="77"/>
      <c r="S207" s="77"/>
      <c r="T207" s="78"/>
      <c r="AT207" s="15" t="s">
        <v>165</v>
      </c>
      <c r="AU207" s="15" t="s">
        <v>72</v>
      </c>
    </row>
    <row r="208" s="11" customFormat="1">
      <c r="B208" s="219"/>
      <c r="C208" s="220"/>
      <c r="D208" s="204" t="s">
        <v>169</v>
      </c>
      <c r="E208" s="221" t="s">
        <v>1</v>
      </c>
      <c r="F208" s="222" t="s">
        <v>354</v>
      </c>
      <c r="G208" s="220"/>
      <c r="H208" s="221" t="s">
        <v>1</v>
      </c>
      <c r="I208" s="223"/>
      <c r="J208" s="220"/>
      <c r="K208" s="220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169</v>
      </c>
      <c r="AU208" s="228" t="s">
        <v>72</v>
      </c>
      <c r="AV208" s="11" t="s">
        <v>80</v>
      </c>
      <c r="AW208" s="11" t="s">
        <v>34</v>
      </c>
      <c r="AX208" s="11" t="s">
        <v>72</v>
      </c>
      <c r="AY208" s="228" t="s">
        <v>163</v>
      </c>
    </row>
    <row r="209" s="10" customFormat="1">
      <c r="B209" s="208"/>
      <c r="C209" s="209"/>
      <c r="D209" s="204" t="s">
        <v>169</v>
      </c>
      <c r="E209" s="210" t="s">
        <v>1</v>
      </c>
      <c r="F209" s="211" t="s">
        <v>355</v>
      </c>
      <c r="G209" s="209"/>
      <c r="H209" s="212">
        <v>255</v>
      </c>
      <c r="I209" s="213"/>
      <c r="J209" s="209"/>
      <c r="K209" s="209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169</v>
      </c>
      <c r="AU209" s="218" t="s">
        <v>72</v>
      </c>
      <c r="AV209" s="10" t="s">
        <v>82</v>
      </c>
      <c r="AW209" s="10" t="s">
        <v>34</v>
      </c>
      <c r="AX209" s="10" t="s">
        <v>72</v>
      </c>
      <c r="AY209" s="218" t="s">
        <v>163</v>
      </c>
    </row>
    <row r="210" s="11" customFormat="1">
      <c r="B210" s="219"/>
      <c r="C210" s="220"/>
      <c r="D210" s="204" t="s">
        <v>169</v>
      </c>
      <c r="E210" s="221" t="s">
        <v>1</v>
      </c>
      <c r="F210" s="222" t="s">
        <v>356</v>
      </c>
      <c r="G210" s="220"/>
      <c r="H210" s="221" t="s">
        <v>1</v>
      </c>
      <c r="I210" s="223"/>
      <c r="J210" s="220"/>
      <c r="K210" s="220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169</v>
      </c>
      <c r="AU210" s="228" t="s">
        <v>72</v>
      </c>
      <c r="AV210" s="11" t="s">
        <v>80</v>
      </c>
      <c r="AW210" s="11" t="s">
        <v>34</v>
      </c>
      <c r="AX210" s="11" t="s">
        <v>72</v>
      </c>
      <c r="AY210" s="228" t="s">
        <v>163</v>
      </c>
    </row>
    <row r="211" s="10" customFormat="1">
      <c r="B211" s="208"/>
      <c r="C211" s="209"/>
      <c r="D211" s="204" t="s">
        <v>169</v>
      </c>
      <c r="E211" s="210" t="s">
        <v>1</v>
      </c>
      <c r="F211" s="211" t="s">
        <v>320</v>
      </c>
      <c r="G211" s="209"/>
      <c r="H211" s="212">
        <v>0.01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169</v>
      </c>
      <c r="AU211" s="218" t="s">
        <v>72</v>
      </c>
      <c r="AV211" s="10" t="s">
        <v>82</v>
      </c>
      <c r="AW211" s="10" t="s">
        <v>34</v>
      </c>
      <c r="AX211" s="10" t="s">
        <v>72</v>
      </c>
      <c r="AY211" s="218" t="s">
        <v>163</v>
      </c>
    </row>
    <row r="212" s="12" customFormat="1">
      <c r="B212" s="239"/>
      <c r="C212" s="240"/>
      <c r="D212" s="204" t="s">
        <v>169</v>
      </c>
      <c r="E212" s="241" t="s">
        <v>1</v>
      </c>
      <c r="F212" s="242" t="s">
        <v>190</v>
      </c>
      <c r="G212" s="240"/>
      <c r="H212" s="243">
        <v>255.00999999999999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169</v>
      </c>
      <c r="AU212" s="249" t="s">
        <v>72</v>
      </c>
      <c r="AV212" s="12" t="s">
        <v>162</v>
      </c>
      <c r="AW212" s="12" t="s">
        <v>34</v>
      </c>
      <c r="AX212" s="12" t="s">
        <v>80</v>
      </c>
      <c r="AY212" s="249" t="s">
        <v>163</v>
      </c>
    </row>
    <row r="213" s="1" customFormat="1" ht="22.5" customHeight="1">
      <c r="B213" s="36"/>
      <c r="C213" s="192" t="s">
        <v>357</v>
      </c>
      <c r="D213" s="192" t="s">
        <v>157</v>
      </c>
      <c r="E213" s="193" t="s">
        <v>358</v>
      </c>
      <c r="F213" s="194" t="s">
        <v>359</v>
      </c>
      <c r="G213" s="195" t="s">
        <v>271</v>
      </c>
      <c r="H213" s="196">
        <v>0.01</v>
      </c>
      <c r="I213" s="197"/>
      <c r="J213" s="198">
        <f>ROUND(I213*H213,2)</f>
        <v>0</v>
      </c>
      <c r="K213" s="194" t="s">
        <v>161</v>
      </c>
      <c r="L213" s="41"/>
      <c r="M213" s="199" t="s">
        <v>1</v>
      </c>
      <c r="N213" s="200" t="s">
        <v>43</v>
      </c>
      <c r="O213" s="77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5" t="s">
        <v>162</v>
      </c>
      <c r="AT213" s="15" t="s">
        <v>157</v>
      </c>
      <c r="AU213" s="15" t="s">
        <v>72</v>
      </c>
      <c r="AY213" s="15" t="s">
        <v>163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5" t="s">
        <v>80</v>
      </c>
      <c r="BK213" s="203">
        <f>ROUND(I213*H213,2)</f>
        <v>0</v>
      </c>
      <c r="BL213" s="15" t="s">
        <v>162</v>
      </c>
      <c r="BM213" s="15" t="s">
        <v>360</v>
      </c>
    </row>
    <row r="214" s="1" customFormat="1">
      <c r="B214" s="36"/>
      <c r="C214" s="37"/>
      <c r="D214" s="204" t="s">
        <v>165</v>
      </c>
      <c r="E214" s="37"/>
      <c r="F214" s="205" t="s">
        <v>361</v>
      </c>
      <c r="G214" s="37"/>
      <c r="H214" s="37"/>
      <c r="I214" s="141"/>
      <c r="J214" s="37"/>
      <c r="K214" s="37"/>
      <c r="L214" s="41"/>
      <c r="M214" s="206"/>
      <c r="N214" s="77"/>
      <c r="O214" s="77"/>
      <c r="P214" s="77"/>
      <c r="Q214" s="77"/>
      <c r="R214" s="77"/>
      <c r="S214" s="77"/>
      <c r="T214" s="78"/>
      <c r="AT214" s="15" t="s">
        <v>165</v>
      </c>
      <c r="AU214" s="15" t="s">
        <v>72</v>
      </c>
    </row>
    <row r="215" s="11" customFormat="1">
      <c r="B215" s="219"/>
      <c r="C215" s="220"/>
      <c r="D215" s="204" t="s">
        <v>169</v>
      </c>
      <c r="E215" s="221" t="s">
        <v>1</v>
      </c>
      <c r="F215" s="222" t="s">
        <v>356</v>
      </c>
      <c r="G215" s="220"/>
      <c r="H215" s="221" t="s">
        <v>1</v>
      </c>
      <c r="I215" s="223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169</v>
      </c>
      <c r="AU215" s="228" t="s">
        <v>72</v>
      </c>
      <c r="AV215" s="11" t="s">
        <v>80</v>
      </c>
      <c r="AW215" s="11" t="s">
        <v>34</v>
      </c>
      <c r="AX215" s="11" t="s">
        <v>72</v>
      </c>
      <c r="AY215" s="228" t="s">
        <v>163</v>
      </c>
    </row>
    <row r="216" s="10" customFormat="1">
      <c r="B216" s="208"/>
      <c r="C216" s="209"/>
      <c r="D216" s="204" t="s">
        <v>169</v>
      </c>
      <c r="E216" s="210" t="s">
        <v>1</v>
      </c>
      <c r="F216" s="211" t="s">
        <v>320</v>
      </c>
      <c r="G216" s="209"/>
      <c r="H216" s="212">
        <v>0.01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169</v>
      </c>
      <c r="AU216" s="218" t="s">
        <v>72</v>
      </c>
      <c r="AV216" s="10" t="s">
        <v>82</v>
      </c>
      <c r="AW216" s="10" t="s">
        <v>34</v>
      </c>
      <c r="AX216" s="10" t="s">
        <v>80</v>
      </c>
      <c r="AY216" s="218" t="s">
        <v>163</v>
      </c>
    </row>
    <row r="217" s="1" customFormat="1" ht="22.5" customHeight="1">
      <c r="B217" s="36"/>
      <c r="C217" s="192" t="s">
        <v>362</v>
      </c>
      <c r="D217" s="192" t="s">
        <v>157</v>
      </c>
      <c r="E217" s="193" t="s">
        <v>363</v>
      </c>
      <c r="F217" s="194" t="s">
        <v>364</v>
      </c>
      <c r="G217" s="195" t="s">
        <v>271</v>
      </c>
      <c r="H217" s="196">
        <v>255</v>
      </c>
      <c r="I217" s="197"/>
      <c r="J217" s="198">
        <f>ROUND(I217*H217,2)</f>
        <v>0</v>
      </c>
      <c r="K217" s="194" t="s">
        <v>161</v>
      </c>
      <c r="L217" s="41"/>
      <c r="M217" s="199" t="s">
        <v>1</v>
      </c>
      <c r="N217" s="200" t="s">
        <v>43</v>
      </c>
      <c r="O217" s="77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5" t="s">
        <v>162</v>
      </c>
      <c r="AT217" s="15" t="s">
        <v>157</v>
      </c>
      <c r="AU217" s="15" t="s">
        <v>72</v>
      </c>
      <c r="AY217" s="15" t="s">
        <v>163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5" t="s">
        <v>80</v>
      </c>
      <c r="BK217" s="203">
        <f>ROUND(I217*H217,2)</f>
        <v>0</v>
      </c>
      <c r="BL217" s="15" t="s">
        <v>162</v>
      </c>
      <c r="BM217" s="15" t="s">
        <v>365</v>
      </c>
    </row>
    <row r="218" s="1" customFormat="1">
      <c r="B218" s="36"/>
      <c r="C218" s="37"/>
      <c r="D218" s="204" t="s">
        <v>165</v>
      </c>
      <c r="E218" s="37"/>
      <c r="F218" s="205" t="s">
        <v>366</v>
      </c>
      <c r="G218" s="37"/>
      <c r="H218" s="37"/>
      <c r="I218" s="141"/>
      <c r="J218" s="37"/>
      <c r="K218" s="37"/>
      <c r="L218" s="41"/>
      <c r="M218" s="206"/>
      <c r="N218" s="77"/>
      <c r="O218" s="77"/>
      <c r="P218" s="77"/>
      <c r="Q218" s="77"/>
      <c r="R218" s="77"/>
      <c r="S218" s="77"/>
      <c r="T218" s="78"/>
      <c r="AT218" s="15" t="s">
        <v>165</v>
      </c>
      <c r="AU218" s="15" t="s">
        <v>72</v>
      </c>
    </row>
    <row r="219" s="11" customFormat="1">
      <c r="B219" s="219"/>
      <c r="C219" s="220"/>
      <c r="D219" s="204" t="s">
        <v>169</v>
      </c>
      <c r="E219" s="221" t="s">
        <v>1</v>
      </c>
      <c r="F219" s="222" t="s">
        <v>354</v>
      </c>
      <c r="G219" s="220"/>
      <c r="H219" s="221" t="s">
        <v>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169</v>
      </c>
      <c r="AU219" s="228" t="s">
        <v>72</v>
      </c>
      <c r="AV219" s="11" t="s">
        <v>80</v>
      </c>
      <c r="AW219" s="11" t="s">
        <v>34</v>
      </c>
      <c r="AX219" s="11" t="s">
        <v>72</v>
      </c>
      <c r="AY219" s="228" t="s">
        <v>163</v>
      </c>
    </row>
    <row r="220" s="10" customFormat="1">
      <c r="B220" s="208"/>
      <c r="C220" s="209"/>
      <c r="D220" s="204" t="s">
        <v>169</v>
      </c>
      <c r="E220" s="210" t="s">
        <v>1</v>
      </c>
      <c r="F220" s="211" t="s">
        <v>355</v>
      </c>
      <c r="G220" s="209"/>
      <c r="H220" s="212">
        <v>255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169</v>
      </c>
      <c r="AU220" s="218" t="s">
        <v>72</v>
      </c>
      <c r="AV220" s="10" t="s">
        <v>82</v>
      </c>
      <c r="AW220" s="10" t="s">
        <v>34</v>
      </c>
      <c r="AX220" s="10" t="s">
        <v>80</v>
      </c>
      <c r="AY220" s="218" t="s">
        <v>163</v>
      </c>
    </row>
    <row r="221" s="1" customFormat="1" ht="22.5" customHeight="1">
      <c r="B221" s="36"/>
      <c r="C221" s="192" t="s">
        <v>367</v>
      </c>
      <c r="D221" s="192" t="s">
        <v>157</v>
      </c>
      <c r="E221" s="193" t="s">
        <v>368</v>
      </c>
      <c r="F221" s="194" t="s">
        <v>369</v>
      </c>
      <c r="G221" s="195" t="s">
        <v>173</v>
      </c>
      <c r="H221" s="196">
        <v>4</v>
      </c>
      <c r="I221" s="197"/>
      <c r="J221" s="198">
        <f>ROUND(I221*H221,2)</f>
        <v>0</v>
      </c>
      <c r="K221" s="194" t="s">
        <v>161</v>
      </c>
      <c r="L221" s="41"/>
      <c r="M221" s="199" t="s">
        <v>1</v>
      </c>
      <c r="N221" s="200" t="s">
        <v>43</v>
      </c>
      <c r="O221" s="77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5" t="s">
        <v>162</v>
      </c>
      <c r="AT221" s="15" t="s">
        <v>157</v>
      </c>
      <c r="AU221" s="15" t="s">
        <v>72</v>
      </c>
      <c r="AY221" s="15" t="s">
        <v>163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5" t="s">
        <v>80</v>
      </c>
      <c r="BK221" s="203">
        <f>ROUND(I221*H221,2)</f>
        <v>0</v>
      </c>
      <c r="BL221" s="15" t="s">
        <v>162</v>
      </c>
      <c r="BM221" s="15" t="s">
        <v>370</v>
      </c>
    </row>
    <row r="222" s="1" customFormat="1">
      <c r="B222" s="36"/>
      <c r="C222" s="37"/>
      <c r="D222" s="204" t="s">
        <v>165</v>
      </c>
      <c r="E222" s="37"/>
      <c r="F222" s="205" t="s">
        <v>371</v>
      </c>
      <c r="G222" s="37"/>
      <c r="H222" s="37"/>
      <c r="I222" s="141"/>
      <c r="J222" s="37"/>
      <c r="K222" s="37"/>
      <c r="L222" s="41"/>
      <c r="M222" s="206"/>
      <c r="N222" s="77"/>
      <c r="O222" s="77"/>
      <c r="P222" s="77"/>
      <c r="Q222" s="77"/>
      <c r="R222" s="77"/>
      <c r="S222" s="77"/>
      <c r="T222" s="78"/>
      <c r="AT222" s="15" t="s">
        <v>165</v>
      </c>
      <c r="AU222" s="15" t="s">
        <v>72</v>
      </c>
    </row>
    <row r="223" s="11" customFormat="1">
      <c r="B223" s="219"/>
      <c r="C223" s="220"/>
      <c r="D223" s="204" t="s">
        <v>169</v>
      </c>
      <c r="E223" s="221" t="s">
        <v>1</v>
      </c>
      <c r="F223" s="222" t="s">
        <v>372</v>
      </c>
      <c r="G223" s="220"/>
      <c r="H223" s="221" t="s">
        <v>1</v>
      </c>
      <c r="I223" s="223"/>
      <c r="J223" s="220"/>
      <c r="K223" s="220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169</v>
      </c>
      <c r="AU223" s="228" t="s">
        <v>72</v>
      </c>
      <c r="AV223" s="11" t="s">
        <v>80</v>
      </c>
      <c r="AW223" s="11" t="s">
        <v>34</v>
      </c>
      <c r="AX223" s="11" t="s">
        <v>72</v>
      </c>
      <c r="AY223" s="228" t="s">
        <v>163</v>
      </c>
    </row>
    <row r="224" s="10" customFormat="1">
      <c r="B224" s="208"/>
      <c r="C224" s="209"/>
      <c r="D224" s="204" t="s">
        <v>169</v>
      </c>
      <c r="E224" s="210" t="s">
        <v>1</v>
      </c>
      <c r="F224" s="211" t="s">
        <v>162</v>
      </c>
      <c r="G224" s="209"/>
      <c r="H224" s="212">
        <v>4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169</v>
      </c>
      <c r="AU224" s="218" t="s">
        <v>72</v>
      </c>
      <c r="AV224" s="10" t="s">
        <v>82</v>
      </c>
      <c r="AW224" s="10" t="s">
        <v>34</v>
      </c>
      <c r="AX224" s="10" t="s">
        <v>80</v>
      </c>
      <c r="AY224" s="218" t="s">
        <v>163</v>
      </c>
    </row>
    <row r="225" s="13" customFormat="1" ht="25.92" customHeight="1">
      <c r="B225" s="250"/>
      <c r="C225" s="251"/>
      <c r="D225" s="252" t="s">
        <v>71</v>
      </c>
      <c r="E225" s="253" t="s">
        <v>373</v>
      </c>
      <c r="F225" s="253" t="s">
        <v>374</v>
      </c>
      <c r="G225" s="251"/>
      <c r="H225" s="251"/>
      <c r="I225" s="254"/>
      <c r="J225" s="255">
        <f>BK225</f>
        <v>0</v>
      </c>
      <c r="K225" s="251"/>
      <c r="L225" s="256"/>
      <c r="M225" s="257"/>
      <c r="N225" s="258"/>
      <c r="O225" s="258"/>
      <c r="P225" s="259">
        <f>SUM(P226:P231)</f>
        <v>0</v>
      </c>
      <c r="Q225" s="258"/>
      <c r="R225" s="259">
        <f>SUM(R226:R231)</f>
        <v>0</v>
      </c>
      <c r="S225" s="258"/>
      <c r="T225" s="260">
        <f>SUM(T226:T231)</f>
        <v>0</v>
      </c>
      <c r="AR225" s="261" t="s">
        <v>162</v>
      </c>
      <c r="AT225" s="262" t="s">
        <v>71</v>
      </c>
      <c r="AU225" s="262" t="s">
        <v>72</v>
      </c>
      <c r="AY225" s="261" t="s">
        <v>163</v>
      </c>
      <c r="BK225" s="263">
        <f>SUM(BK226:BK231)</f>
        <v>0</v>
      </c>
    </row>
    <row r="226" s="1" customFormat="1" ht="16.5" customHeight="1">
      <c r="B226" s="36"/>
      <c r="C226" s="192" t="s">
        <v>375</v>
      </c>
      <c r="D226" s="192" t="s">
        <v>157</v>
      </c>
      <c r="E226" s="193" t="s">
        <v>376</v>
      </c>
      <c r="F226" s="194" t="s">
        <v>377</v>
      </c>
      <c r="G226" s="195" t="s">
        <v>173</v>
      </c>
      <c r="H226" s="196">
        <v>2</v>
      </c>
      <c r="I226" s="197"/>
      <c r="J226" s="198">
        <f>ROUND(I226*H226,2)</f>
        <v>0</v>
      </c>
      <c r="K226" s="194" t="s">
        <v>1</v>
      </c>
      <c r="L226" s="41"/>
      <c r="M226" s="199" t="s">
        <v>1</v>
      </c>
      <c r="N226" s="200" t="s">
        <v>43</v>
      </c>
      <c r="O226" s="77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5" t="s">
        <v>378</v>
      </c>
      <c r="AT226" s="15" t="s">
        <v>157</v>
      </c>
      <c r="AU226" s="15" t="s">
        <v>80</v>
      </c>
      <c r="AY226" s="15" t="s">
        <v>163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5" t="s">
        <v>80</v>
      </c>
      <c r="BK226" s="203">
        <f>ROUND(I226*H226,2)</f>
        <v>0</v>
      </c>
      <c r="BL226" s="15" t="s">
        <v>378</v>
      </c>
      <c r="BM226" s="15" t="s">
        <v>379</v>
      </c>
    </row>
    <row r="227" s="1" customFormat="1">
      <c r="B227" s="36"/>
      <c r="C227" s="37"/>
      <c r="D227" s="204" t="s">
        <v>165</v>
      </c>
      <c r="E227" s="37"/>
      <c r="F227" s="205" t="s">
        <v>380</v>
      </c>
      <c r="G227" s="37"/>
      <c r="H227" s="37"/>
      <c r="I227" s="141"/>
      <c r="J227" s="37"/>
      <c r="K227" s="37"/>
      <c r="L227" s="41"/>
      <c r="M227" s="206"/>
      <c r="N227" s="77"/>
      <c r="O227" s="77"/>
      <c r="P227" s="77"/>
      <c r="Q227" s="77"/>
      <c r="R227" s="77"/>
      <c r="S227" s="77"/>
      <c r="T227" s="78"/>
      <c r="AT227" s="15" t="s">
        <v>165</v>
      </c>
      <c r="AU227" s="15" t="s">
        <v>80</v>
      </c>
    </row>
    <row r="228" s="10" customFormat="1">
      <c r="B228" s="208"/>
      <c r="C228" s="209"/>
      <c r="D228" s="204" t="s">
        <v>169</v>
      </c>
      <c r="E228" s="210" t="s">
        <v>1</v>
      </c>
      <c r="F228" s="211" t="s">
        <v>82</v>
      </c>
      <c r="G228" s="209"/>
      <c r="H228" s="212">
        <v>2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169</v>
      </c>
      <c r="AU228" s="218" t="s">
        <v>80</v>
      </c>
      <c r="AV228" s="10" t="s">
        <v>82</v>
      </c>
      <c r="AW228" s="10" t="s">
        <v>34</v>
      </c>
      <c r="AX228" s="10" t="s">
        <v>80</v>
      </c>
      <c r="AY228" s="218" t="s">
        <v>163</v>
      </c>
    </row>
    <row r="229" s="1" customFormat="1" ht="16.5" customHeight="1">
      <c r="B229" s="36"/>
      <c r="C229" s="192" t="s">
        <v>226</v>
      </c>
      <c r="D229" s="192" t="s">
        <v>157</v>
      </c>
      <c r="E229" s="193" t="s">
        <v>381</v>
      </c>
      <c r="F229" s="194" t="s">
        <v>382</v>
      </c>
      <c r="G229" s="195" t="s">
        <v>173</v>
      </c>
      <c r="H229" s="196">
        <v>2</v>
      </c>
      <c r="I229" s="197"/>
      <c r="J229" s="198">
        <f>ROUND(I229*H229,2)</f>
        <v>0</v>
      </c>
      <c r="K229" s="194" t="s">
        <v>1</v>
      </c>
      <c r="L229" s="41"/>
      <c r="M229" s="199" t="s">
        <v>1</v>
      </c>
      <c r="N229" s="200" t="s">
        <v>43</v>
      </c>
      <c r="O229" s="77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5" t="s">
        <v>378</v>
      </c>
      <c r="AT229" s="15" t="s">
        <v>157</v>
      </c>
      <c r="AU229" s="15" t="s">
        <v>80</v>
      </c>
      <c r="AY229" s="15" t="s">
        <v>163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5" t="s">
        <v>80</v>
      </c>
      <c r="BK229" s="203">
        <f>ROUND(I229*H229,2)</f>
        <v>0</v>
      </c>
      <c r="BL229" s="15" t="s">
        <v>378</v>
      </c>
      <c r="BM229" s="15" t="s">
        <v>383</v>
      </c>
    </row>
    <row r="230" s="1" customFormat="1">
      <c r="B230" s="36"/>
      <c r="C230" s="37"/>
      <c r="D230" s="204" t="s">
        <v>165</v>
      </c>
      <c r="E230" s="37"/>
      <c r="F230" s="205" t="s">
        <v>382</v>
      </c>
      <c r="G230" s="37"/>
      <c r="H230" s="37"/>
      <c r="I230" s="141"/>
      <c r="J230" s="37"/>
      <c r="K230" s="37"/>
      <c r="L230" s="41"/>
      <c r="M230" s="206"/>
      <c r="N230" s="77"/>
      <c r="O230" s="77"/>
      <c r="P230" s="77"/>
      <c r="Q230" s="77"/>
      <c r="R230" s="77"/>
      <c r="S230" s="77"/>
      <c r="T230" s="78"/>
      <c r="AT230" s="15" t="s">
        <v>165</v>
      </c>
      <c r="AU230" s="15" t="s">
        <v>80</v>
      </c>
    </row>
    <row r="231" s="10" customFormat="1">
      <c r="B231" s="208"/>
      <c r="C231" s="209"/>
      <c r="D231" s="204" t="s">
        <v>169</v>
      </c>
      <c r="E231" s="210" t="s">
        <v>1</v>
      </c>
      <c r="F231" s="211" t="s">
        <v>82</v>
      </c>
      <c r="G231" s="209"/>
      <c r="H231" s="212">
        <v>2</v>
      </c>
      <c r="I231" s="213"/>
      <c r="J231" s="209"/>
      <c r="K231" s="209"/>
      <c r="L231" s="214"/>
      <c r="M231" s="264"/>
      <c r="N231" s="265"/>
      <c r="O231" s="265"/>
      <c r="P231" s="265"/>
      <c r="Q231" s="265"/>
      <c r="R231" s="265"/>
      <c r="S231" s="265"/>
      <c r="T231" s="266"/>
      <c r="AT231" s="218" t="s">
        <v>169</v>
      </c>
      <c r="AU231" s="218" t="s">
        <v>80</v>
      </c>
      <c r="AV231" s="10" t="s">
        <v>82</v>
      </c>
      <c r="AW231" s="10" t="s">
        <v>34</v>
      </c>
      <c r="AX231" s="10" t="s">
        <v>80</v>
      </c>
      <c r="AY231" s="218" t="s">
        <v>163</v>
      </c>
    </row>
    <row r="232" s="1" customFormat="1" ht="6.96" customHeight="1">
      <c r="B232" s="55"/>
      <c r="C232" s="56"/>
      <c r="D232" s="56"/>
      <c r="E232" s="56"/>
      <c r="F232" s="56"/>
      <c r="G232" s="56"/>
      <c r="H232" s="56"/>
      <c r="I232" s="165"/>
      <c r="J232" s="56"/>
      <c r="K232" s="56"/>
      <c r="L232" s="41"/>
    </row>
  </sheetData>
  <sheetProtection sheet="1" autoFilter="0" formatColumns="0" formatRows="0" objects="1" scenarios="1" spinCount="100000" saltValue="QwL2ENAwBkbkIeBWgu0i4kCtXQlGfd8sIi4PW1Owr8eFCNWkn62zA93I25Ew09zEVjOxz358Yz/CR42CfyW9Zg==" hashValue="skGMdD78iToqIe4PG7/LbE6VCVQemaBI+ygibJz2/GiiGDhdCE87PLQRCjDC7SRP9r21AXJjwiIMYJvRif5Z+A==" algorithmName="SHA-512" password="CC35"/>
  <autoFilter ref="C79:K23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s="1" customFormat="1" ht="12" customHeight="1">
      <c r="B8" s="41"/>
      <c r="D8" s="139" t="s">
        <v>136</v>
      </c>
      <c r="I8" s="141"/>
      <c r="L8" s="41"/>
    </row>
    <row r="9" s="1" customFormat="1" ht="36.96" customHeight="1">
      <c r="B9" s="41"/>
      <c r="E9" s="142" t="s">
        <v>384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18</v>
      </c>
      <c r="F11" s="15" t="s">
        <v>1</v>
      </c>
      <c r="I11" s="143" t="s">
        <v>19</v>
      </c>
      <c r="J11" s="15" t="s">
        <v>1</v>
      </c>
      <c r="L11" s="41"/>
    </row>
    <row r="12" s="1" customFormat="1" ht="12" customHeight="1">
      <c r="B12" s="41"/>
      <c r="D12" s="139" t="s">
        <v>20</v>
      </c>
      <c r="F12" s="15" t="s">
        <v>21</v>
      </c>
      <c r="I12" s="143" t="s">
        <v>22</v>
      </c>
      <c r="J12" s="144" t="str">
        <f>'Rekapitulace stavby'!AN8</f>
        <v>4. 2. 2019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24</v>
      </c>
      <c r="I14" s="143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43" t="s">
        <v>28</v>
      </c>
      <c r="J15" s="15" t="s">
        <v>29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30</v>
      </c>
      <c r="I17" s="143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32</v>
      </c>
      <c r="I20" s="143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43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35</v>
      </c>
      <c r="I23" s="143" t="s">
        <v>25</v>
      </c>
      <c r="J23" s="15" t="s">
        <v>1</v>
      </c>
      <c r="L23" s="41"/>
    </row>
    <row r="24" s="1" customFormat="1" ht="18" customHeight="1">
      <c r="B24" s="41"/>
      <c r="E24" s="15" t="s">
        <v>36</v>
      </c>
      <c r="I24" s="143" t="s">
        <v>28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37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38</v>
      </c>
      <c r="I30" s="141"/>
      <c r="J30" s="150">
        <f>ROUND(J79,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40</v>
      </c>
      <c r="I32" s="152" t="s">
        <v>39</v>
      </c>
      <c r="J32" s="151" t="s">
        <v>41</v>
      </c>
      <c r="L32" s="41"/>
    </row>
    <row r="33" s="1" customFormat="1" ht="14.4" customHeight="1">
      <c r="B33" s="41"/>
      <c r="D33" s="139" t="s">
        <v>42</v>
      </c>
      <c r="E33" s="139" t="s">
        <v>43</v>
      </c>
      <c r="F33" s="153">
        <f>ROUND((SUM(BE79:BE321)),  2)</f>
        <v>0</v>
      </c>
      <c r="I33" s="154">
        <v>0.20999999999999999</v>
      </c>
      <c r="J33" s="153">
        <f>ROUND(((SUM(BE79:BE321))*I33),  2)</f>
        <v>0</v>
      </c>
      <c r="L33" s="41"/>
    </row>
    <row r="34" s="1" customFormat="1" ht="14.4" customHeight="1">
      <c r="B34" s="41"/>
      <c r="E34" s="139" t="s">
        <v>44</v>
      </c>
      <c r="F34" s="153">
        <f>ROUND((SUM(BF79:BF321)),  2)</f>
        <v>0</v>
      </c>
      <c r="I34" s="154">
        <v>0.14999999999999999</v>
      </c>
      <c r="J34" s="153">
        <f>ROUND(((SUM(BF79:BF321))*I34),  2)</f>
        <v>0</v>
      </c>
      <c r="L34" s="41"/>
    </row>
    <row r="35" hidden="1" s="1" customFormat="1" ht="14.4" customHeight="1">
      <c r="B35" s="41"/>
      <c r="E35" s="139" t="s">
        <v>45</v>
      </c>
      <c r="F35" s="153">
        <f>ROUND((SUM(BG79:BG321)),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46</v>
      </c>
      <c r="F36" s="153">
        <f>ROUND((SUM(BH79:BH321)),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ROUND((SUM(BI79:BI321)),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138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Výměna kolejnic u ST Ústí n.L. v úseku Vraňany - Děčín hl.n. - státní hranice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136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02 - SO 02 - žst Lovosice SK č. 111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trať 090</v>
      </c>
      <c r="G52" s="37"/>
      <c r="H52" s="37"/>
      <c r="I52" s="143" t="s">
        <v>22</v>
      </c>
      <c r="J52" s="65" t="str">
        <f>IF(J12="","",J12)</f>
        <v>4. 2. 2019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43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43" t="s">
        <v>35</v>
      </c>
      <c r="J55" s="34" t="str">
        <f>E24</f>
        <v>Věra Trnková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139</v>
      </c>
      <c r="D57" s="171"/>
      <c r="E57" s="171"/>
      <c r="F57" s="171"/>
      <c r="G57" s="171"/>
      <c r="H57" s="171"/>
      <c r="I57" s="172"/>
      <c r="J57" s="173" t="s">
        <v>140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141</v>
      </c>
      <c r="D59" s="37"/>
      <c r="E59" s="37"/>
      <c r="F59" s="37"/>
      <c r="G59" s="37"/>
      <c r="H59" s="37"/>
      <c r="I59" s="141"/>
      <c r="J59" s="96">
        <f>J79</f>
        <v>0</v>
      </c>
      <c r="K59" s="37"/>
      <c r="L59" s="41"/>
      <c r="AU59" s="15" t="s">
        <v>142</v>
      </c>
    </row>
    <row r="60" s="1" customFormat="1" ht="21.84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165"/>
      <c r="J61" s="56"/>
      <c r="K61" s="56"/>
      <c r="L61" s="41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8"/>
      <c r="J65" s="58"/>
      <c r="K65" s="58"/>
      <c r="L65" s="41"/>
    </row>
    <row r="66" s="1" customFormat="1" ht="24.96" customHeight="1">
      <c r="B66" s="36"/>
      <c r="C66" s="21" t="s">
        <v>144</v>
      </c>
      <c r="D66" s="37"/>
      <c r="E66" s="37"/>
      <c r="F66" s="37"/>
      <c r="G66" s="37"/>
      <c r="H66" s="37"/>
      <c r="I66" s="141"/>
      <c r="J66" s="37"/>
      <c r="K66" s="37"/>
      <c r="L66" s="41"/>
    </row>
    <row r="67" s="1" customFormat="1" ht="6.96" customHeight="1">
      <c r="B67" s="36"/>
      <c r="C67" s="37"/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12" customHeight="1">
      <c r="B68" s="36"/>
      <c r="C68" s="30" t="s">
        <v>16</v>
      </c>
      <c r="D68" s="37"/>
      <c r="E68" s="37"/>
      <c r="F68" s="37"/>
      <c r="G68" s="37"/>
      <c r="H68" s="37"/>
      <c r="I68" s="141"/>
      <c r="J68" s="37"/>
      <c r="K68" s="37"/>
      <c r="L68" s="41"/>
    </row>
    <row r="69" s="1" customFormat="1" ht="16.5" customHeight="1">
      <c r="B69" s="36"/>
      <c r="C69" s="37"/>
      <c r="D69" s="37"/>
      <c r="E69" s="169" t="str">
        <f>E7</f>
        <v>Výměna kolejnic u ST Ústí n.L. v úseku Vraňany - Děčín hl.n. - státní hranice</v>
      </c>
      <c r="F69" s="30"/>
      <c r="G69" s="30"/>
      <c r="H69" s="30"/>
      <c r="I69" s="141"/>
      <c r="J69" s="37"/>
      <c r="K69" s="37"/>
      <c r="L69" s="41"/>
    </row>
    <row r="70" s="1" customFormat="1" ht="12" customHeight="1">
      <c r="B70" s="36"/>
      <c r="C70" s="30" t="s">
        <v>136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16.5" customHeight="1">
      <c r="B71" s="36"/>
      <c r="C71" s="37"/>
      <c r="D71" s="37"/>
      <c r="E71" s="62" t="str">
        <f>E9</f>
        <v>02 - SO 02 - žst Lovosice SK č. 111</v>
      </c>
      <c r="F71" s="37"/>
      <c r="G71" s="37"/>
      <c r="H71" s="37"/>
      <c r="I71" s="141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2" customHeight="1">
      <c r="B73" s="36"/>
      <c r="C73" s="30" t="s">
        <v>20</v>
      </c>
      <c r="D73" s="37"/>
      <c r="E73" s="37"/>
      <c r="F73" s="25" t="str">
        <f>F12</f>
        <v>trať 090</v>
      </c>
      <c r="G73" s="37"/>
      <c r="H73" s="37"/>
      <c r="I73" s="143" t="s">
        <v>22</v>
      </c>
      <c r="J73" s="65" t="str">
        <f>IF(J12="","",J12)</f>
        <v>4. 2. 2019</v>
      </c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3.65" customHeight="1">
      <c r="B75" s="36"/>
      <c r="C75" s="30" t="s">
        <v>24</v>
      </c>
      <c r="D75" s="37"/>
      <c r="E75" s="37"/>
      <c r="F75" s="25" t="str">
        <f>E15</f>
        <v>SŽDC s.o., OŘ Ústí n.L., ST Ústí n.L.</v>
      </c>
      <c r="G75" s="37"/>
      <c r="H75" s="37"/>
      <c r="I75" s="143" t="s">
        <v>32</v>
      </c>
      <c r="J75" s="34" t="str">
        <f>E21</f>
        <v xml:space="preserve"> </v>
      </c>
      <c r="K75" s="37"/>
      <c r="L75" s="41"/>
    </row>
    <row r="76" s="1" customFormat="1" ht="13.65" customHeight="1">
      <c r="B76" s="36"/>
      <c r="C76" s="30" t="s">
        <v>30</v>
      </c>
      <c r="D76" s="37"/>
      <c r="E76" s="37"/>
      <c r="F76" s="25" t="str">
        <f>IF(E18="","",E18)</f>
        <v>Vyplň údaj</v>
      </c>
      <c r="G76" s="37"/>
      <c r="H76" s="37"/>
      <c r="I76" s="143" t="s">
        <v>35</v>
      </c>
      <c r="J76" s="34" t="str">
        <f>E24</f>
        <v>Věra Trnková</v>
      </c>
      <c r="K76" s="37"/>
      <c r="L76" s="41"/>
    </row>
    <row r="77" s="1" customFormat="1" ht="10.32" customHeight="1">
      <c r="B77" s="36"/>
      <c r="C77" s="37"/>
      <c r="D77" s="37"/>
      <c r="E77" s="37"/>
      <c r="F77" s="37"/>
      <c r="G77" s="37"/>
      <c r="H77" s="37"/>
      <c r="I77" s="141"/>
      <c r="J77" s="37"/>
      <c r="K77" s="37"/>
      <c r="L77" s="41"/>
    </row>
    <row r="78" s="9" customFormat="1" ht="29.28" customHeight="1">
      <c r="B78" s="182"/>
      <c r="C78" s="183" t="s">
        <v>145</v>
      </c>
      <c r="D78" s="184" t="s">
        <v>57</v>
      </c>
      <c r="E78" s="184" t="s">
        <v>53</v>
      </c>
      <c r="F78" s="184" t="s">
        <v>54</v>
      </c>
      <c r="G78" s="184" t="s">
        <v>146</v>
      </c>
      <c r="H78" s="184" t="s">
        <v>147</v>
      </c>
      <c r="I78" s="185" t="s">
        <v>148</v>
      </c>
      <c r="J78" s="184" t="s">
        <v>140</v>
      </c>
      <c r="K78" s="186" t="s">
        <v>149</v>
      </c>
      <c r="L78" s="187"/>
      <c r="M78" s="86" t="s">
        <v>1</v>
      </c>
      <c r="N78" s="87" t="s">
        <v>42</v>
      </c>
      <c r="O78" s="87" t="s">
        <v>150</v>
      </c>
      <c r="P78" s="87" t="s">
        <v>151</v>
      </c>
      <c r="Q78" s="87" t="s">
        <v>152</v>
      </c>
      <c r="R78" s="87" t="s">
        <v>153</v>
      </c>
      <c r="S78" s="87" t="s">
        <v>154</v>
      </c>
      <c r="T78" s="88" t="s">
        <v>155</v>
      </c>
    </row>
    <row r="79" s="1" customFormat="1" ht="22.8" customHeight="1">
      <c r="B79" s="36"/>
      <c r="C79" s="93" t="s">
        <v>156</v>
      </c>
      <c r="D79" s="37"/>
      <c r="E79" s="37"/>
      <c r="F79" s="37"/>
      <c r="G79" s="37"/>
      <c r="H79" s="37"/>
      <c r="I79" s="141"/>
      <c r="J79" s="188">
        <f>BK79</f>
        <v>0</v>
      </c>
      <c r="K79" s="37"/>
      <c r="L79" s="41"/>
      <c r="M79" s="89"/>
      <c r="N79" s="90"/>
      <c r="O79" s="90"/>
      <c r="P79" s="189">
        <f>SUM(P80:P321)</f>
        <v>0</v>
      </c>
      <c r="Q79" s="90"/>
      <c r="R79" s="189">
        <f>SUM(R80:R321)</f>
        <v>834.82579999999996</v>
      </c>
      <c r="S79" s="90"/>
      <c r="T79" s="190">
        <f>SUM(T80:T321)</f>
        <v>0</v>
      </c>
      <c r="AT79" s="15" t="s">
        <v>71</v>
      </c>
      <c r="AU79" s="15" t="s">
        <v>142</v>
      </c>
      <c r="BK79" s="191">
        <f>SUM(BK80:BK321)</f>
        <v>0</v>
      </c>
    </row>
    <row r="80" s="1" customFormat="1" ht="22.5" customHeight="1">
      <c r="B80" s="36"/>
      <c r="C80" s="192" t="s">
        <v>80</v>
      </c>
      <c r="D80" s="192" t="s">
        <v>157</v>
      </c>
      <c r="E80" s="193" t="s">
        <v>385</v>
      </c>
      <c r="F80" s="194" t="s">
        <v>386</v>
      </c>
      <c r="G80" s="195" t="s">
        <v>294</v>
      </c>
      <c r="H80" s="196">
        <v>0.40200000000000002</v>
      </c>
      <c r="I80" s="197"/>
      <c r="J80" s="198">
        <f>ROUND(I80*H80,2)</f>
        <v>0</v>
      </c>
      <c r="K80" s="194" t="s">
        <v>161</v>
      </c>
      <c r="L80" s="41"/>
      <c r="M80" s="199" t="s">
        <v>1</v>
      </c>
      <c r="N80" s="200" t="s">
        <v>43</v>
      </c>
      <c r="O80" s="77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15" t="s">
        <v>162</v>
      </c>
      <c r="AT80" s="15" t="s">
        <v>157</v>
      </c>
      <c r="AU80" s="15" t="s">
        <v>72</v>
      </c>
      <c r="AY80" s="15" t="s">
        <v>163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15" t="s">
        <v>80</v>
      </c>
      <c r="BK80" s="203">
        <f>ROUND(I80*H80,2)</f>
        <v>0</v>
      </c>
      <c r="BL80" s="15" t="s">
        <v>162</v>
      </c>
      <c r="BM80" s="15" t="s">
        <v>387</v>
      </c>
    </row>
    <row r="81" s="1" customFormat="1">
      <c r="B81" s="36"/>
      <c r="C81" s="37"/>
      <c r="D81" s="204" t="s">
        <v>165</v>
      </c>
      <c r="E81" s="37"/>
      <c r="F81" s="205" t="s">
        <v>388</v>
      </c>
      <c r="G81" s="37"/>
      <c r="H81" s="37"/>
      <c r="I81" s="141"/>
      <c r="J81" s="37"/>
      <c r="K81" s="37"/>
      <c r="L81" s="41"/>
      <c r="M81" s="206"/>
      <c r="N81" s="77"/>
      <c r="O81" s="77"/>
      <c r="P81" s="77"/>
      <c r="Q81" s="77"/>
      <c r="R81" s="77"/>
      <c r="S81" s="77"/>
      <c r="T81" s="78"/>
      <c r="AT81" s="15" t="s">
        <v>165</v>
      </c>
      <c r="AU81" s="15" t="s">
        <v>72</v>
      </c>
    </row>
    <row r="82" s="10" customFormat="1">
      <c r="B82" s="208"/>
      <c r="C82" s="209"/>
      <c r="D82" s="204" t="s">
        <v>169</v>
      </c>
      <c r="E82" s="210" t="s">
        <v>1</v>
      </c>
      <c r="F82" s="211" t="s">
        <v>389</v>
      </c>
      <c r="G82" s="209"/>
      <c r="H82" s="212">
        <v>0.40200000000000002</v>
      </c>
      <c r="I82" s="213"/>
      <c r="J82" s="209"/>
      <c r="K82" s="209"/>
      <c r="L82" s="214"/>
      <c r="M82" s="215"/>
      <c r="N82" s="216"/>
      <c r="O82" s="216"/>
      <c r="P82" s="216"/>
      <c r="Q82" s="216"/>
      <c r="R82" s="216"/>
      <c r="S82" s="216"/>
      <c r="T82" s="217"/>
      <c r="AT82" s="218" t="s">
        <v>169</v>
      </c>
      <c r="AU82" s="218" t="s">
        <v>72</v>
      </c>
      <c r="AV82" s="10" t="s">
        <v>82</v>
      </c>
      <c r="AW82" s="10" t="s">
        <v>34</v>
      </c>
      <c r="AX82" s="10" t="s">
        <v>80</v>
      </c>
      <c r="AY82" s="218" t="s">
        <v>163</v>
      </c>
    </row>
    <row r="83" s="1" customFormat="1" ht="22.5" customHeight="1">
      <c r="B83" s="36"/>
      <c r="C83" s="192" t="s">
        <v>82</v>
      </c>
      <c r="D83" s="192" t="s">
        <v>157</v>
      </c>
      <c r="E83" s="193" t="s">
        <v>390</v>
      </c>
      <c r="F83" s="194" t="s">
        <v>391</v>
      </c>
      <c r="G83" s="195" t="s">
        <v>256</v>
      </c>
      <c r="H83" s="196">
        <v>400</v>
      </c>
      <c r="I83" s="197"/>
      <c r="J83" s="198">
        <f>ROUND(I83*H83,2)</f>
        <v>0</v>
      </c>
      <c r="K83" s="194" t="s">
        <v>161</v>
      </c>
      <c r="L83" s="41"/>
      <c r="M83" s="199" t="s">
        <v>1</v>
      </c>
      <c r="N83" s="200" t="s">
        <v>43</v>
      </c>
      <c r="O83" s="77"/>
      <c r="P83" s="201">
        <f>O83*H83</f>
        <v>0</v>
      </c>
      <c r="Q83" s="201">
        <v>0</v>
      </c>
      <c r="R83" s="201">
        <f>Q83*H83</f>
        <v>0</v>
      </c>
      <c r="S83" s="201">
        <v>0</v>
      </c>
      <c r="T83" s="202">
        <f>S83*H83</f>
        <v>0</v>
      </c>
      <c r="AR83" s="15" t="s">
        <v>162</v>
      </c>
      <c r="AT83" s="15" t="s">
        <v>157</v>
      </c>
      <c r="AU83" s="15" t="s">
        <v>72</v>
      </c>
      <c r="AY83" s="15" t="s">
        <v>163</v>
      </c>
      <c r="BE83" s="203">
        <f>IF(N83="základní",J83,0)</f>
        <v>0</v>
      </c>
      <c r="BF83" s="203">
        <f>IF(N83="snížená",J83,0)</f>
        <v>0</v>
      </c>
      <c r="BG83" s="203">
        <f>IF(N83="zákl. přenesená",J83,0)</f>
        <v>0</v>
      </c>
      <c r="BH83" s="203">
        <f>IF(N83="sníž. přenesená",J83,0)</f>
        <v>0</v>
      </c>
      <c r="BI83" s="203">
        <f>IF(N83="nulová",J83,0)</f>
        <v>0</v>
      </c>
      <c r="BJ83" s="15" t="s">
        <v>80</v>
      </c>
      <c r="BK83" s="203">
        <f>ROUND(I83*H83,2)</f>
        <v>0</v>
      </c>
      <c r="BL83" s="15" t="s">
        <v>162</v>
      </c>
      <c r="BM83" s="15" t="s">
        <v>392</v>
      </c>
    </row>
    <row r="84" s="1" customFormat="1">
      <c r="B84" s="36"/>
      <c r="C84" s="37"/>
      <c r="D84" s="204" t="s">
        <v>165</v>
      </c>
      <c r="E84" s="37"/>
      <c r="F84" s="205" t="s">
        <v>393</v>
      </c>
      <c r="G84" s="37"/>
      <c r="H84" s="37"/>
      <c r="I84" s="141"/>
      <c r="J84" s="37"/>
      <c r="K84" s="37"/>
      <c r="L84" s="41"/>
      <c r="M84" s="206"/>
      <c r="N84" s="77"/>
      <c r="O84" s="77"/>
      <c r="P84" s="77"/>
      <c r="Q84" s="77"/>
      <c r="R84" s="77"/>
      <c r="S84" s="77"/>
      <c r="T84" s="78"/>
      <c r="AT84" s="15" t="s">
        <v>165</v>
      </c>
      <c r="AU84" s="15" t="s">
        <v>72</v>
      </c>
    </row>
    <row r="85" s="11" customFormat="1">
      <c r="B85" s="219"/>
      <c r="C85" s="220"/>
      <c r="D85" s="204" t="s">
        <v>169</v>
      </c>
      <c r="E85" s="221" t="s">
        <v>1</v>
      </c>
      <c r="F85" s="222" t="s">
        <v>394</v>
      </c>
      <c r="G85" s="220"/>
      <c r="H85" s="221" t="s">
        <v>1</v>
      </c>
      <c r="I85" s="223"/>
      <c r="J85" s="220"/>
      <c r="K85" s="220"/>
      <c r="L85" s="224"/>
      <c r="M85" s="225"/>
      <c r="N85" s="226"/>
      <c r="O85" s="226"/>
      <c r="P85" s="226"/>
      <c r="Q85" s="226"/>
      <c r="R85" s="226"/>
      <c r="S85" s="226"/>
      <c r="T85" s="227"/>
      <c r="AT85" s="228" t="s">
        <v>169</v>
      </c>
      <c r="AU85" s="228" t="s">
        <v>72</v>
      </c>
      <c r="AV85" s="11" t="s">
        <v>80</v>
      </c>
      <c r="AW85" s="11" t="s">
        <v>34</v>
      </c>
      <c r="AX85" s="11" t="s">
        <v>72</v>
      </c>
      <c r="AY85" s="228" t="s">
        <v>163</v>
      </c>
    </row>
    <row r="86" s="10" customFormat="1">
      <c r="B86" s="208"/>
      <c r="C86" s="209"/>
      <c r="D86" s="204" t="s">
        <v>169</v>
      </c>
      <c r="E86" s="210" t="s">
        <v>1</v>
      </c>
      <c r="F86" s="211" t="s">
        <v>395</v>
      </c>
      <c r="G86" s="209"/>
      <c r="H86" s="212">
        <v>400</v>
      </c>
      <c r="I86" s="213"/>
      <c r="J86" s="209"/>
      <c r="K86" s="209"/>
      <c r="L86" s="214"/>
      <c r="M86" s="215"/>
      <c r="N86" s="216"/>
      <c r="O86" s="216"/>
      <c r="P86" s="216"/>
      <c r="Q86" s="216"/>
      <c r="R86" s="216"/>
      <c r="S86" s="216"/>
      <c r="T86" s="217"/>
      <c r="AT86" s="218" t="s">
        <v>169</v>
      </c>
      <c r="AU86" s="218" t="s">
        <v>72</v>
      </c>
      <c r="AV86" s="10" t="s">
        <v>82</v>
      </c>
      <c r="AW86" s="10" t="s">
        <v>34</v>
      </c>
      <c r="AX86" s="10" t="s">
        <v>80</v>
      </c>
      <c r="AY86" s="218" t="s">
        <v>163</v>
      </c>
    </row>
    <row r="87" s="1" customFormat="1" ht="22.5" customHeight="1">
      <c r="B87" s="36"/>
      <c r="C87" s="192" t="s">
        <v>177</v>
      </c>
      <c r="D87" s="192" t="s">
        <v>157</v>
      </c>
      <c r="E87" s="193" t="s">
        <v>396</v>
      </c>
      <c r="F87" s="194" t="s">
        <v>397</v>
      </c>
      <c r="G87" s="195" t="s">
        <v>294</v>
      </c>
      <c r="H87" s="196">
        <v>0.40200000000000002</v>
      </c>
      <c r="I87" s="197"/>
      <c r="J87" s="198">
        <f>ROUND(I87*H87,2)</f>
        <v>0</v>
      </c>
      <c r="K87" s="194" t="s">
        <v>161</v>
      </c>
      <c r="L87" s="41"/>
      <c r="M87" s="199" t="s">
        <v>1</v>
      </c>
      <c r="N87" s="200" t="s">
        <v>43</v>
      </c>
      <c r="O87" s="77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15" t="s">
        <v>162</v>
      </c>
      <c r="AT87" s="15" t="s">
        <v>157</v>
      </c>
      <c r="AU87" s="15" t="s">
        <v>72</v>
      </c>
      <c r="AY87" s="15" t="s">
        <v>163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15" t="s">
        <v>80</v>
      </c>
      <c r="BK87" s="203">
        <f>ROUND(I87*H87,2)</f>
        <v>0</v>
      </c>
      <c r="BL87" s="15" t="s">
        <v>162</v>
      </c>
      <c r="BM87" s="15" t="s">
        <v>398</v>
      </c>
    </row>
    <row r="88" s="1" customFormat="1">
      <c r="B88" s="36"/>
      <c r="C88" s="37"/>
      <c r="D88" s="204" t="s">
        <v>165</v>
      </c>
      <c r="E88" s="37"/>
      <c r="F88" s="205" t="s">
        <v>399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165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389</v>
      </c>
      <c r="G89" s="209"/>
      <c r="H89" s="212">
        <v>0.40200000000000002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162</v>
      </c>
      <c r="D90" s="192" t="s">
        <v>157</v>
      </c>
      <c r="E90" s="193" t="s">
        <v>202</v>
      </c>
      <c r="F90" s="194" t="s">
        <v>203</v>
      </c>
      <c r="G90" s="195" t="s">
        <v>204</v>
      </c>
      <c r="H90" s="196">
        <v>1588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162</v>
      </c>
      <c r="AT90" s="15" t="s">
        <v>157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400</v>
      </c>
    </row>
    <row r="91" s="1" customFormat="1">
      <c r="B91" s="36"/>
      <c r="C91" s="37"/>
      <c r="D91" s="204" t="s">
        <v>165</v>
      </c>
      <c r="E91" s="37"/>
      <c r="F91" s="205" t="s">
        <v>206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401</v>
      </c>
      <c r="G92" s="209"/>
      <c r="H92" s="212">
        <v>1488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72</v>
      </c>
      <c r="AY92" s="218" t="s">
        <v>163</v>
      </c>
    </row>
    <row r="93" s="10" customFormat="1">
      <c r="B93" s="208"/>
      <c r="C93" s="209"/>
      <c r="D93" s="204" t="s">
        <v>169</v>
      </c>
      <c r="E93" s="210" t="s">
        <v>1</v>
      </c>
      <c r="F93" s="211" t="s">
        <v>402</v>
      </c>
      <c r="G93" s="209"/>
      <c r="H93" s="212">
        <v>100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169</v>
      </c>
      <c r="AU93" s="218" t="s">
        <v>72</v>
      </c>
      <c r="AV93" s="10" t="s">
        <v>82</v>
      </c>
      <c r="AW93" s="10" t="s">
        <v>34</v>
      </c>
      <c r="AX93" s="10" t="s">
        <v>72</v>
      </c>
      <c r="AY93" s="218" t="s">
        <v>163</v>
      </c>
    </row>
    <row r="94" s="12" customFormat="1">
      <c r="B94" s="239"/>
      <c r="C94" s="240"/>
      <c r="D94" s="204" t="s">
        <v>169</v>
      </c>
      <c r="E94" s="241" t="s">
        <v>1</v>
      </c>
      <c r="F94" s="242" t="s">
        <v>190</v>
      </c>
      <c r="G94" s="240"/>
      <c r="H94" s="243">
        <v>1588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AT94" s="249" t="s">
        <v>169</v>
      </c>
      <c r="AU94" s="249" t="s">
        <v>72</v>
      </c>
      <c r="AV94" s="12" t="s">
        <v>162</v>
      </c>
      <c r="AW94" s="12" t="s">
        <v>34</v>
      </c>
      <c r="AX94" s="12" t="s">
        <v>80</v>
      </c>
      <c r="AY94" s="249" t="s">
        <v>163</v>
      </c>
    </row>
    <row r="95" s="1" customFormat="1" ht="22.5" customHeight="1">
      <c r="B95" s="36"/>
      <c r="C95" s="229" t="s">
        <v>191</v>
      </c>
      <c r="D95" s="229" t="s">
        <v>178</v>
      </c>
      <c r="E95" s="230" t="s">
        <v>208</v>
      </c>
      <c r="F95" s="231" t="s">
        <v>209</v>
      </c>
      <c r="G95" s="232" t="s">
        <v>173</v>
      </c>
      <c r="H95" s="233">
        <v>1450</v>
      </c>
      <c r="I95" s="234"/>
      <c r="J95" s="235">
        <f>ROUND(I95*H95,2)</f>
        <v>0</v>
      </c>
      <c r="K95" s="231" t="s">
        <v>161</v>
      </c>
      <c r="L95" s="236"/>
      <c r="M95" s="237" t="s">
        <v>1</v>
      </c>
      <c r="N95" s="238" t="s">
        <v>43</v>
      </c>
      <c r="O95" s="77"/>
      <c r="P95" s="201">
        <f>O95*H95</f>
        <v>0</v>
      </c>
      <c r="Q95" s="201">
        <v>0.00021000000000000001</v>
      </c>
      <c r="R95" s="201">
        <f>Q95*H95</f>
        <v>0.30449999999999999</v>
      </c>
      <c r="S95" s="201">
        <v>0</v>
      </c>
      <c r="T95" s="202">
        <f>S95*H95</f>
        <v>0</v>
      </c>
      <c r="AR95" s="15" t="s">
        <v>181</v>
      </c>
      <c r="AT95" s="15" t="s">
        <v>178</v>
      </c>
      <c r="AU95" s="15" t="s">
        <v>72</v>
      </c>
      <c r="AY95" s="15" t="s">
        <v>163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5" t="s">
        <v>80</v>
      </c>
      <c r="BK95" s="203">
        <f>ROUND(I95*H95,2)</f>
        <v>0</v>
      </c>
      <c r="BL95" s="15" t="s">
        <v>162</v>
      </c>
      <c r="BM95" s="15" t="s">
        <v>403</v>
      </c>
    </row>
    <row r="96" s="1" customFormat="1">
      <c r="B96" s="36"/>
      <c r="C96" s="37"/>
      <c r="D96" s="204" t="s">
        <v>165</v>
      </c>
      <c r="E96" s="37"/>
      <c r="F96" s="205" t="s">
        <v>209</v>
      </c>
      <c r="G96" s="37"/>
      <c r="H96" s="37"/>
      <c r="I96" s="141"/>
      <c r="J96" s="37"/>
      <c r="K96" s="37"/>
      <c r="L96" s="41"/>
      <c r="M96" s="206"/>
      <c r="N96" s="77"/>
      <c r="O96" s="77"/>
      <c r="P96" s="77"/>
      <c r="Q96" s="77"/>
      <c r="R96" s="77"/>
      <c r="S96" s="77"/>
      <c r="T96" s="78"/>
      <c r="AT96" s="15" t="s">
        <v>165</v>
      </c>
      <c r="AU96" s="15" t="s">
        <v>72</v>
      </c>
    </row>
    <row r="97" s="10" customFormat="1">
      <c r="B97" s="208"/>
      <c r="C97" s="209"/>
      <c r="D97" s="204" t="s">
        <v>169</v>
      </c>
      <c r="E97" s="210" t="s">
        <v>1</v>
      </c>
      <c r="F97" s="211" t="s">
        <v>404</v>
      </c>
      <c r="G97" s="209"/>
      <c r="H97" s="212">
        <v>1450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169</v>
      </c>
      <c r="AU97" s="218" t="s">
        <v>72</v>
      </c>
      <c r="AV97" s="10" t="s">
        <v>82</v>
      </c>
      <c r="AW97" s="10" t="s">
        <v>34</v>
      </c>
      <c r="AX97" s="10" t="s">
        <v>80</v>
      </c>
      <c r="AY97" s="218" t="s">
        <v>163</v>
      </c>
    </row>
    <row r="98" s="1" customFormat="1" ht="22.5" customHeight="1">
      <c r="B98" s="36"/>
      <c r="C98" s="229" t="s">
        <v>189</v>
      </c>
      <c r="D98" s="229" t="s">
        <v>178</v>
      </c>
      <c r="E98" s="230" t="s">
        <v>212</v>
      </c>
      <c r="F98" s="231" t="s">
        <v>213</v>
      </c>
      <c r="G98" s="232" t="s">
        <v>173</v>
      </c>
      <c r="H98" s="233">
        <v>138</v>
      </c>
      <c r="I98" s="234"/>
      <c r="J98" s="235">
        <f>ROUND(I98*H98,2)</f>
        <v>0</v>
      </c>
      <c r="K98" s="231" t="s">
        <v>161</v>
      </c>
      <c r="L98" s="236"/>
      <c r="M98" s="237" t="s">
        <v>1</v>
      </c>
      <c r="N98" s="238" t="s">
        <v>43</v>
      </c>
      <c r="O98" s="77"/>
      <c r="P98" s="201">
        <f>O98*H98</f>
        <v>0</v>
      </c>
      <c r="Q98" s="201">
        <v>0.00018000000000000001</v>
      </c>
      <c r="R98" s="201">
        <f>Q98*H98</f>
        <v>0.024840000000000001</v>
      </c>
      <c r="S98" s="201">
        <v>0</v>
      </c>
      <c r="T98" s="202">
        <f>S98*H98</f>
        <v>0</v>
      </c>
      <c r="AR98" s="15" t="s">
        <v>181</v>
      </c>
      <c r="AT98" s="15" t="s">
        <v>178</v>
      </c>
      <c r="AU98" s="15" t="s">
        <v>72</v>
      </c>
      <c r="AY98" s="15" t="s">
        <v>163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80</v>
      </c>
      <c r="BK98" s="203">
        <f>ROUND(I98*H98,2)</f>
        <v>0</v>
      </c>
      <c r="BL98" s="15" t="s">
        <v>162</v>
      </c>
      <c r="BM98" s="15" t="s">
        <v>405</v>
      </c>
    </row>
    <row r="99" s="1" customFormat="1">
      <c r="B99" s="36"/>
      <c r="C99" s="37"/>
      <c r="D99" s="204" t="s">
        <v>165</v>
      </c>
      <c r="E99" s="37"/>
      <c r="F99" s="205" t="s">
        <v>213</v>
      </c>
      <c r="G99" s="37"/>
      <c r="H99" s="37"/>
      <c r="I99" s="141"/>
      <c r="J99" s="37"/>
      <c r="K99" s="37"/>
      <c r="L99" s="41"/>
      <c r="M99" s="206"/>
      <c r="N99" s="77"/>
      <c r="O99" s="77"/>
      <c r="P99" s="77"/>
      <c r="Q99" s="77"/>
      <c r="R99" s="77"/>
      <c r="S99" s="77"/>
      <c r="T99" s="78"/>
      <c r="AT99" s="15" t="s">
        <v>165</v>
      </c>
      <c r="AU99" s="15" t="s">
        <v>72</v>
      </c>
    </row>
    <row r="100" s="10" customFormat="1">
      <c r="B100" s="208"/>
      <c r="C100" s="209"/>
      <c r="D100" s="204" t="s">
        <v>169</v>
      </c>
      <c r="E100" s="210" t="s">
        <v>1</v>
      </c>
      <c r="F100" s="211" t="s">
        <v>406</v>
      </c>
      <c r="G100" s="209"/>
      <c r="H100" s="212">
        <v>138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169</v>
      </c>
      <c r="AU100" s="218" t="s">
        <v>72</v>
      </c>
      <c r="AV100" s="10" t="s">
        <v>82</v>
      </c>
      <c r="AW100" s="10" t="s">
        <v>34</v>
      </c>
      <c r="AX100" s="10" t="s">
        <v>80</v>
      </c>
      <c r="AY100" s="218" t="s">
        <v>163</v>
      </c>
    </row>
    <row r="101" s="1" customFormat="1" ht="22.5" customHeight="1">
      <c r="B101" s="36"/>
      <c r="C101" s="229" t="s">
        <v>201</v>
      </c>
      <c r="D101" s="229" t="s">
        <v>178</v>
      </c>
      <c r="E101" s="230" t="s">
        <v>217</v>
      </c>
      <c r="F101" s="231" t="s">
        <v>218</v>
      </c>
      <c r="G101" s="232" t="s">
        <v>173</v>
      </c>
      <c r="H101" s="233">
        <v>200</v>
      </c>
      <c r="I101" s="234"/>
      <c r="J101" s="235">
        <f>ROUND(I101*H101,2)</f>
        <v>0</v>
      </c>
      <c r="K101" s="231" t="s">
        <v>161</v>
      </c>
      <c r="L101" s="236"/>
      <c r="M101" s="237" t="s">
        <v>1</v>
      </c>
      <c r="N101" s="238" t="s">
        <v>43</v>
      </c>
      <c r="O101" s="77"/>
      <c r="P101" s="201">
        <f>O101*H101</f>
        <v>0</v>
      </c>
      <c r="Q101" s="201">
        <v>0.00123</v>
      </c>
      <c r="R101" s="201">
        <f>Q101*H101</f>
        <v>0.246</v>
      </c>
      <c r="S101" s="201">
        <v>0</v>
      </c>
      <c r="T101" s="202">
        <f>S101*H101</f>
        <v>0</v>
      </c>
      <c r="AR101" s="15" t="s">
        <v>181</v>
      </c>
      <c r="AT101" s="15" t="s">
        <v>178</v>
      </c>
      <c r="AU101" s="15" t="s">
        <v>72</v>
      </c>
      <c r="AY101" s="15" t="s">
        <v>163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5" t="s">
        <v>80</v>
      </c>
      <c r="BK101" s="203">
        <f>ROUND(I101*H101,2)</f>
        <v>0</v>
      </c>
      <c r="BL101" s="15" t="s">
        <v>162</v>
      </c>
      <c r="BM101" s="15" t="s">
        <v>407</v>
      </c>
    </row>
    <row r="102" s="1" customFormat="1">
      <c r="B102" s="36"/>
      <c r="C102" s="37"/>
      <c r="D102" s="204" t="s">
        <v>165</v>
      </c>
      <c r="E102" s="37"/>
      <c r="F102" s="205" t="s">
        <v>218</v>
      </c>
      <c r="G102" s="37"/>
      <c r="H102" s="37"/>
      <c r="I102" s="141"/>
      <c r="J102" s="37"/>
      <c r="K102" s="37"/>
      <c r="L102" s="41"/>
      <c r="M102" s="206"/>
      <c r="N102" s="77"/>
      <c r="O102" s="77"/>
      <c r="P102" s="77"/>
      <c r="Q102" s="77"/>
      <c r="R102" s="77"/>
      <c r="S102" s="77"/>
      <c r="T102" s="78"/>
      <c r="AT102" s="15" t="s">
        <v>165</v>
      </c>
      <c r="AU102" s="15" t="s">
        <v>72</v>
      </c>
    </row>
    <row r="103" s="10" customFormat="1">
      <c r="B103" s="208"/>
      <c r="C103" s="209"/>
      <c r="D103" s="204" t="s">
        <v>169</v>
      </c>
      <c r="E103" s="210" t="s">
        <v>1</v>
      </c>
      <c r="F103" s="211" t="s">
        <v>408</v>
      </c>
      <c r="G103" s="209"/>
      <c r="H103" s="212">
        <v>200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169</v>
      </c>
      <c r="AU103" s="218" t="s">
        <v>72</v>
      </c>
      <c r="AV103" s="10" t="s">
        <v>82</v>
      </c>
      <c r="AW103" s="10" t="s">
        <v>34</v>
      </c>
      <c r="AX103" s="10" t="s">
        <v>80</v>
      </c>
      <c r="AY103" s="218" t="s">
        <v>163</v>
      </c>
    </row>
    <row r="104" s="1" customFormat="1" ht="22.5" customHeight="1">
      <c r="B104" s="36"/>
      <c r="C104" s="229" t="s">
        <v>181</v>
      </c>
      <c r="D104" s="229" t="s">
        <v>178</v>
      </c>
      <c r="E104" s="230" t="s">
        <v>409</v>
      </c>
      <c r="F104" s="231" t="s">
        <v>410</v>
      </c>
      <c r="G104" s="232" t="s">
        <v>173</v>
      </c>
      <c r="H104" s="233">
        <v>2976</v>
      </c>
      <c r="I104" s="234"/>
      <c r="J104" s="235">
        <f>ROUND(I104*H104,2)</f>
        <v>0</v>
      </c>
      <c r="K104" s="231" t="s">
        <v>161</v>
      </c>
      <c r="L104" s="236"/>
      <c r="M104" s="237" t="s">
        <v>1</v>
      </c>
      <c r="N104" s="238" t="s">
        <v>43</v>
      </c>
      <c r="O104" s="77"/>
      <c r="P104" s="201">
        <f>O104*H104</f>
        <v>0</v>
      </c>
      <c r="Q104" s="201">
        <v>0.0011100000000000001</v>
      </c>
      <c r="R104" s="201">
        <f>Q104*H104</f>
        <v>3.3033600000000001</v>
      </c>
      <c r="S104" s="201">
        <v>0</v>
      </c>
      <c r="T104" s="202">
        <f>S104*H104</f>
        <v>0</v>
      </c>
      <c r="AR104" s="15" t="s">
        <v>181</v>
      </c>
      <c r="AT104" s="15" t="s">
        <v>178</v>
      </c>
      <c r="AU104" s="15" t="s">
        <v>72</v>
      </c>
      <c r="AY104" s="15" t="s">
        <v>163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80</v>
      </c>
      <c r="BK104" s="203">
        <f>ROUND(I104*H104,2)</f>
        <v>0</v>
      </c>
      <c r="BL104" s="15" t="s">
        <v>162</v>
      </c>
      <c r="BM104" s="15" t="s">
        <v>411</v>
      </c>
    </row>
    <row r="105" s="1" customFormat="1">
      <c r="B105" s="36"/>
      <c r="C105" s="37"/>
      <c r="D105" s="204" t="s">
        <v>165</v>
      </c>
      <c r="E105" s="37"/>
      <c r="F105" s="205" t="s">
        <v>410</v>
      </c>
      <c r="G105" s="37"/>
      <c r="H105" s="37"/>
      <c r="I105" s="141"/>
      <c r="J105" s="37"/>
      <c r="K105" s="37"/>
      <c r="L105" s="41"/>
      <c r="M105" s="206"/>
      <c r="N105" s="77"/>
      <c r="O105" s="77"/>
      <c r="P105" s="77"/>
      <c r="Q105" s="77"/>
      <c r="R105" s="77"/>
      <c r="S105" s="77"/>
      <c r="T105" s="78"/>
      <c r="AT105" s="15" t="s">
        <v>165</v>
      </c>
      <c r="AU105" s="15" t="s">
        <v>72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412</v>
      </c>
      <c r="G106" s="209"/>
      <c r="H106" s="212">
        <v>2976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80</v>
      </c>
      <c r="AY106" s="218" t="s">
        <v>163</v>
      </c>
    </row>
    <row r="107" s="1" customFormat="1" ht="22.5" customHeight="1">
      <c r="B107" s="36"/>
      <c r="C107" s="229" t="s">
        <v>195</v>
      </c>
      <c r="D107" s="229" t="s">
        <v>178</v>
      </c>
      <c r="E107" s="230" t="s">
        <v>413</v>
      </c>
      <c r="F107" s="231" t="s">
        <v>414</v>
      </c>
      <c r="G107" s="232" t="s">
        <v>173</v>
      </c>
      <c r="H107" s="233">
        <v>1320</v>
      </c>
      <c r="I107" s="234"/>
      <c r="J107" s="235">
        <f>ROUND(I107*H107,2)</f>
        <v>0</v>
      </c>
      <c r="K107" s="231" t="s">
        <v>161</v>
      </c>
      <c r="L107" s="236"/>
      <c r="M107" s="237" t="s">
        <v>1</v>
      </c>
      <c r="N107" s="238" t="s">
        <v>43</v>
      </c>
      <c r="O107" s="77"/>
      <c r="P107" s="201">
        <f>O107*H107</f>
        <v>0</v>
      </c>
      <c r="Q107" s="201">
        <v>0.00018000000000000001</v>
      </c>
      <c r="R107" s="201">
        <f>Q107*H107</f>
        <v>0.23760000000000001</v>
      </c>
      <c r="S107" s="201">
        <v>0</v>
      </c>
      <c r="T107" s="202">
        <f>S107*H107</f>
        <v>0</v>
      </c>
      <c r="AR107" s="15" t="s">
        <v>181</v>
      </c>
      <c r="AT107" s="15" t="s">
        <v>178</v>
      </c>
      <c r="AU107" s="15" t="s">
        <v>72</v>
      </c>
      <c r="AY107" s="15" t="s">
        <v>163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5" t="s">
        <v>80</v>
      </c>
      <c r="BK107" s="203">
        <f>ROUND(I107*H107,2)</f>
        <v>0</v>
      </c>
      <c r="BL107" s="15" t="s">
        <v>162</v>
      </c>
      <c r="BM107" s="15" t="s">
        <v>415</v>
      </c>
    </row>
    <row r="108" s="1" customFormat="1">
      <c r="B108" s="36"/>
      <c r="C108" s="37"/>
      <c r="D108" s="204" t="s">
        <v>165</v>
      </c>
      <c r="E108" s="37"/>
      <c r="F108" s="205" t="s">
        <v>414</v>
      </c>
      <c r="G108" s="37"/>
      <c r="H108" s="37"/>
      <c r="I108" s="141"/>
      <c r="J108" s="37"/>
      <c r="K108" s="37"/>
      <c r="L108" s="41"/>
      <c r="M108" s="206"/>
      <c r="N108" s="77"/>
      <c r="O108" s="77"/>
      <c r="P108" s="77"/>
      <c r="Q108" s="77"/>
      <c r="R108" s="77"/>
      <c r="S108" s="77"/>
      <c r="T108" s="78"/>
      <c r="AT108" s="15" t="s">
        <v>165</v>
      </c>
      <c r="AU108" s="15" t="s">
        <v>72</v>
      </c>
    </row>
    <row r="109" s="10" customFormat="1">
      <c r="B109" s="208"/>
      <c r="C109" s="209"/>
      <c r="D109" s="204" t="s">
        <v>169</v>
      </c>
      <c r="E109" s="210" t="s">
        <v>1</v>
      </c>
      <c r="F109" s="211" t="s">
        <v>416</v>
      </c>
      <c r="G109" s="209"/>
      <c r="H109" s="212">
        <v>1320</v>
      </c>
      <c r="I109" s="213"/>
      <c r="J109" s="209"/>
      <c r="K109" s="209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169</v>
      </c>
      <c r="AU109" s="218" t="s">
        <v>72</v>
      </c>
      <c r="AV109" s="10" t="s">
        <v>82</v>
      </c>
      <c r="AW109" s="10" t="s">
        <v>34</v>
      </c>
      <c r="AX109" s="10" t="s">
        <v>80</v>
      </c>
      <c r="AY109" s="218" t="s">
        <v>163</v>
      </c>
    </row>
    <row r="110" s="1" customFormat="1" ht="22.5" customHeight="1">
      <c r="B110" s="36"/>
      <c r="C110" s="229" t="s">
        <v>216</v>
      </c>
      <c r="D110" s="229" t="s">
        <v>178</v>
      </c>
      <c r="E110" s="230" t="s">
        <v>417</v>
      </c>
      <c r="F110" s="231" t="s">
        <v>418</v>
      </c>
      <c r="G110" s="232" t="s">
        <v>173</v>
      </c>
      <c r="H110" s="233">
        <v>400</v>
      </c>
      <c r="I110" s="234"/>
      <c r="J110" s="235">
        <f>ROUND(I110*H110,2)</f>
        <v>0</v>
      </c>
      <c r="K110" s="231" t="s">
        <v>161</v>
      </c>
      <c r="L110" s="236"/>
      <c r="M110" s="237" t="s">
        <v>1</v>
      </c>
      <c r="N110" s="238" t="s">
        <v>43</v>
      </c>
      <c r="O110" s="77"/>
      <c r="P110" s="201">
        <f>O110*H110</f>
        <v>0</v>
      </c>
      <c r="Q110" s="201">
        <v>0.00051999999999999995</v>
      </c>
      <c r="R110" s="201">
        <f>Q110*H110</f>
        <v>0.20799999999999999</v>
      </c>
      <c r="S110" s="201">
        <v>0</v>
      </c>
      <c r="T110" s="202">
        <f>S110*H110</f>
        <v>0</v>
      </c>
      <c r="AR110" s="15" t="s">
        <v>181</v>
      </c>
      <c r="AT110" s="15" t="s">
        <v>178</v>
      </c>
      <c r="AU110" s="15" t="s">
        <v>72</v>
      </c>
      <c r="AY110" s="15" t="s">
        <v>163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5" t="s">
        <v>80</v>
      </c>
      <c r="BK110" s="203">
        <f>ROUND(I110*H110,2)</f>
        <v>0</v>
      </c>
      <c r="BL110" s="15" t="s">
        <v>162</v>
      </c>
      <c r="BM110" s="15" t="s">
        <v>419</v>
      </c>
    </row>
    <row r="111" s="1" customFormat="1">
      <c r="B111" s="36"/>
      <c r="C111" s="37"/>
      <c r="D111" s="204" t="s">
        <v>165</v>
      </c>
      <c r="E111" s="37"/>
      <c r="F111" s="205" t="s">
        <v>418</v>
      </c>
      <c r="G111" s="37"/>
      <c r="H111" s="37"/>
      <c r="I111" s="141"/>
      <c r="J111" s="37"/>
      <c r="K111" s="37"/>
      <c r="L111" s="41"/>
      <c r="M111" s="206"/>
      <c r="N111" s="77"/>
      <c r="O111" s="77"/>
      <c r="P111" s="77"/>
      <c r="Q111" s="77"/>
      <c r="R111" s="77"/>
      <c r="S111" s="77"/>
      <c r="T111" s="78"/>
      <c r="AT111" s="15" t="s">
        <v>165</v>
      </c>
      <c r="AU111" s="15" t="s">
        <v>72</v>
      </c>
    </row>
    <row r="112" s="10" customFormat="1">
      <c r="B112" s="208"/>
      <c r="C112" s="209"/>
      <c r="D112" s="204" t="s">
        <v>169</v>
      </c>
      <c r="E112" s="210" t="s">
        <v>1</v>
      </c>
      <c r="F112" s="211" t="s">
        <v>395</v>
      </c>
      <c r="G112" s="209"/>
      <c r="H112" s="212">
        <v>400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169</v>
      </c>
      <c r="AU112" s="218" t="s">
        <v>72</v>
      </c>
      <c r="AV112" s="10" t="s">
        <v>82</v>
      </c>
      <c r="AW112" s="10" t="s">
        <v>34</v>
      </c>
      <c r="AX112" s="10" t="s">
        <v>80</v>
      </c>
      <c r="AY112" s="218" t="s">
        <v>163</v>
      </c>
    </row>
    <row r="113" s="1" customFormat="1" ht="22.5" customHeight="1">
      <c r="B113" s="36"/>
      <c r="C113" s="229" t="s">
        <v>221</v>
      </c>
      <c r="D113" s="229" t="s">
        <v>178</v>
      </c>
      <c r="E113" s="230" t="s">
        <v>420</v>
      </c>
      <c r="F113" s="231" t="s">
        <v>421</v>
      </c>
      <c r="G113" s="232" t="s">
        <v>173</v>
      </c>
      <c r="H113" s="233">
        <v>260</v>
      </c>
      <c r="I113" s="234"/>
      <c r="J113" s="235">
        <f>ROUND(I113*H113,2)</f>
        <v>0</v>
      </c>
      <c r="K113" s="231" t="s">
        <v>161</v>
      </c>
      <c r="L113" s="236"/>
      <c r="M113" s="237" t="s">
        <v>1</v>
      </c>
      <c r="N113" s="238" t="s">
        <v>43</v>
      </c>
      <c r="O113" s="77"/>
      <c r="P113" s="201">
        <f>O113*H113</f>
        <v>0</v>
      </c>
      <c r="Q113" s="201">
        <v>0.00056999999999999998</v>
      </c>
      <c r="R113" s="201">
        <f>Q113*H113</f>
        <v>0.1482</v>
      </c>
      <c r="S113" s="201">
        <v>0</v>
      </c>
      <c r="T113" s="202">
        <f>S113*H113</f>
        <v>0</v>
      </c>
      <c r="AR113" s="15" t="s">
        <v>181</v>
      </c>
      <c r="AT113" s="15" t="s">
        <v>178</v>
      </c>
      <c r="AU113" s="15" t="s">
        <v>72</v>
      </c>
      <c r="AY113" s="15" t="s">
        <v>163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5" t="s">
        <v>80</v>
      </c>
      <c r="BK113" s="203">
        <f>ROUND(I113*H113,2)</f>
        <v>0</v>
      </c>
      <c r="BL113" s="15" t="s">
        <v>162</v>
      </c>
      <c r="BM113" s="15" t="s">
        <v>422</v>
      </c>
    </row>
    <row r="114" s="1" customFormat="1">
      <c r="B114" s="36"/>
      <c r="C114" s="37"/>
      <c r="D114" s="204" t="s">
        <v>165</v>
      </c>
      <c r="E114" s="37"/>
      <c r="F114" s="205" t="s">
        <v>421</v>
      </c>
      <c r="G114" s="37"/>
      <c r="H114" s="37"/>
      <c r="I114" s="141"/>
      <c r="J114" s="37"/>
      <c r="K114" s="37"/>
      <c r="L114" s="41"/>
      <c r="M114" s="206"/>
      <c r="N114" s="77"/>
      <c r="O114" s="77"/>
      <c r="P114" s="77"/>
      <c r="Q114" s="77"/>
      <c r="R114" s="77"/>
      <c r="S114" s="77"/>
      <c r="T114" s="78"/>
      <c r="AT114" s="15" t="s">
        <v>165</v>
      </c>
      <c r="AU114" s="15" t="s">
        <v>72</v>
      </c>
    </row>
    <row r="115" s="10" customFormat="1">
      <c r="B115" s="208"/>
      <c r="C115" s="209"/>
      <c r="D115" s="204" t="s">
        <v>169</v>
      </c>
      <c r="E115" s="210" t="s">
        <v>1</v>
      </c>
      <c r="F115" s="211" t="s">
        <v>423</v>
      </c>
      <c r="G115" s="209"/>
      <c r="H115" s="212">
        <v>260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169</v>
      </c>
      <c r="AU115" s="218" t="s">
        <v>72</v>
      </c>
      <c r="AV115" s="10" t="s">
        <v>82</v>
      </c>
      <c r="AW115" s="10" t="s">
        <v>34</v>
      </c>
      <c r="AX115" s="10" t="s">
        <v>80</v>
      </c>
      <c r="AY115" s="218" t="s">
        <v>163</v>
      </c>
    </row>
    <row r="116" s="1" customFormat="1" ht="22.5" customHeight="1">
      <c r="B116" s="36"/>
      <c r="C116" s="229" t="s">
        <v>227</v>
      </c>
      <c r="D116" s="229" t="s">
        <v>178</v>
      </c>
      <c r="E116" s="230" t="s">
        <v>424</v>
      </c>
      <c r="F116" s="231" t="s">
        <v>425</v>
      </c>
      <c r="G116" s="232" t="s">
        <v>173</v>
      </c>
      <c r="H116" s="233">
        <v>660</v>
      </c>
      <c r="I116" s="234"/>
      <c r="J116" s="235">
        <f>ROUND(I116*H116,2)</f>
        <v>0</v>
      </c>
      <c r="K116" s="231" t="s">
        <v>161</v>
      </c>
      <c r="L116" s="236"/>
      <c r="M116" s="237" t="s">
        <v>1</v>
      </c>
      <c r="N116" s="238" t="s">
        <v>43</v>
      </c>
      <c r="O116" s="77"/>
      <c r="P116" s="201">
        <f>O116*H116</f>
        <v>0</v>
      </c>
      <c r="Q116" s="201">
        <v>9.0000000000000006E-05</v>
      </c>
      <c r="R116" s="201">
        <f>Q116*H116</f>
        <v>0.059400000000000001</v>
      </c>
      <c r="S116" s="201">
        <v>0</v>
      </c>
      <c r="T116" s="202">
        <f>S116*H116</f>
        <v>0</v>
      </c>
      <c r="AR116" s="15" t="s">
        <v>181</v>
      </c>
      <c r="AT116" s="15" t="s">
        <v>178</v>
      </c>
      <c r="AU116" s="15" t="s">
        <v>72</v>
      </c>
      <c r="AY116" s="15" t="s">
        <v>163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5" t="s">
        <v>80</v>
      </c>
      <c r="BK116" s="203">
        <f>ROUND(I116*H116,2)</f>
        <v>0</v>
      </c>
      <c r="BL116" s="15" t="s">
        <v>162</v>
      </c>
      <c r="BM116" s="15" t="s">
        <v>426</v>
      </c>
    </row>
    <row r="117" s="1" customFormat="1">
      <c r="B117" s="36"/>
      <c r="C117" s="37"/>
      <c r="D117" s="204" t="s">
        <v>165</v>
      </c>
      <c r="E117" s="37"/>
      <c r="F117" s="205" t="s">
        <v>425</v>
      </c>
      <c r="G117" s="37"/>
      <c r="H117" s="37"/>
      <c r="I117" s="141"/>
      <c r="J117" s="37"/>
      <c r="K117" s="37"/>
      <c r="L117" s="41"/>
      <c r="M117" s="206"/>
      <c r="N117" s="77"/>
      <c r="O117" s="77"/>
      <c r="P117" s="77"/>
      <c r="Q117" s="77"/>
      <c r="R117" s="77"/>
      <c r="S117" s="77"/>
      <c r="T117" s="78"/>
      <c r="AT117" s="15" t="s">
        <v>165</v>
      </c>
      <c r="AU117" s="15" t="s">
        <v>72</v>
      </c>
    </row>
    <row r="118" s="10" customFormat="1">
      <c r="B118" s="208"/>
      <c r="C118" s="209"/>
      <c r="D118" s="204" t="s">
        <v>169</v>
      </c>
      <c r="E118" s="210" t="s">
        <v>1</v>
      </c>
      <c r="F118" s="211" t="s">
        <v>427</v>
      </c>
      <c r="G118" s="209"/>
      <c r="H118" s="212">
        <v>660</v>
      </c>
      <c r="I118" s="213"/>
      <c r="J118" s="209"/>
      <c r="K118" s="209"/>
      <c r="L118" s="214"/>
      <c r="M118" s="215"/>
      <c r="N118" s="216"/>
      <c r="O118" s="216"/>
      <c r="P118" s="216"/>
      <c r="Q118" s="216"/>
      <c r="R118" s="216"/>
      <c r="S118" s="216"/>
      <c r="T118" s="217"/>
      <c r="AT118" s="218" t="s">
        <v>169</v>
      </c>
      <c r="AU118" s="218" t="s">
        <v>72</v>
      </c>
      <c r="AV118" s="10" t="s">
        <v>82</v>
      </c>
      <c r="AW118" s="10" t="s">
        <v>34</v>
      </c>
      <c r="AX118" s="10" t="s">
        <v>80</v>
      </c>
      <c r="AY118" s="218" t="s">
        <v>163</v>
      </c>
    </row>
    <row r="119" s="1" customFormat="1" ht="22.5" customHeight="1">
      <c r="B119" s="36"/>
      <c r="C119" s="192" t="s">
        <v>232</v>
      </c>
      <c r="D119" s="192" t="s">
        <v>157</v>
      </c>
      <c r="E119" s="193" t="s">
        <v>428</v>
      </c>
      <c r="F119" s="194" t="s">
        <v>429</v>
      </c>
      <c r="G119" s="195" t="s">
        <v>430</v>
      </c>
      <c r="H119" s="196">
        <v>2</v>
      </c>
      <c r="I119" s="197"/>
      <c r="J119" s="198">
        <f>ROUND(I119*H119,2)</f>
        <v>0</v>
      </c>
      <c r="K119" s="194" t="s">
        <v>161</v>
      </c>
      <c r="L119" s="41"/>
      <c r="M119" s="199" t="s">
        <v>1</v>
      </c>
      <c r="N119" s="200" t="s">
        <v>43</v>
      </c>
      <c r="O119" s="77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5" t="s">
        <v>378</v>
      </c>
      <c r="AT119" s="15" t="s">
        <v>157</v>
      </c>
      <c r="AU119" s="15" t="s">
        <v>72</v>
      </c>
      <c r="AY119" s="15" t="s">
        <v>163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5" t="s">
        <v>80</v>
      </c>
      <c r="BK119" s="203">
        <f>ROUND(I119*H119,2)</f>
        <v>0</v>
      </c>
      <c r="BL119" s="15" t="s">
        <v>378</v>
      </c>
      <c r="BM119" s="15" t="s">
        <v>431</v>
      </c>
    </row>
    <row r="120" s="1" customFormat="1">
      <c r="B120" s="36"/>
      <c r="C120" s="37"/>
      <c r="D120" s="204" t="s">
        <v>165</v>
      </c>
      <c r="E120" s="37"/>
      <c r="F120" s="205" t="s">
        <v>432</v>
      </c>
      <c r="G120" s="37"/>
      <c r="H120" s="37"/>
      <c r="I120" s="141"/>
      <c r="J120" s="37"/>
      <c r="K120" s="37"/>
      <c r="L120" s="41"/>
      <c r="M120" s="206"/>
      <c r="N120" s="77"/>
      <c r="O120" s="77"/>
      <c r="P120" s="77"/>
      <c r="Q120" s="77"/>
      <c r="R120" s="77"/>
      <c r="S120" s="77"/>
      <c r="T120" s="78"/>
      <c r="AT120" s="15" t="s">
        <v>165</v>
      </c>
      <c r="AU120" s="15" t="s">
        <v>72</v>
      </c>
    </row>
    <row r="121" s="10" customFormat="1">
      <c r="B121" s="208"/>
      <c r="C121" s="209"/>
      <c r="D121" s="204" t="s">
        <v>169</v>
      </c>
      <c r="E121" s="210" t="s">
        <v>1</v>
      </c>
      <c r="F121" s="211" t="s">
        <v>82</v>
      </c>
      <c r="G121" s="209"/>
      <c r="H121" s="212">
        <v>2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169</v>
      </c>
      <c r="AU121" s="218" t="s">
        <v>72</v>
      </c>
      <c r="AV121" s="10" t="s">
        <v>82</v>
      </c>
      <c r="AW121" s="10" t="s">
        <v>34</v>
      </c>
      <c r="AX121" s="10" t="s">
        <v>80</v>
      </c>
      <c r="AY121" s="218" t="s">
        <v>163</v>
      </c>
    </row>
    <row r="122" s="1" customFormat="1" ht="22.5" customHeight="1">
      <c r="B122" s="36"/>
      <c r="C122" s="229" t="s">
        <v>238</v>
      </c>
      <c r="D122" s="229" t="s">
        <v>178</v>
      </c>
      <c r="E122" s="230" t="s">
        <v>433</v>
      </c>
      <c r="F122" s="231" t="s">
        <v>434</v>
      </c>
      <c r="G122" s="232" t="s">
        <v>173</v>
      </c>
      <c r="H122" s="233">
        <v>1</v>
      </c>
      <c r="I122" s="234"/>
      <c r="J122" s="235">
        <f>ROUND(I122*H122,2)</f>
        <v>0</v>
      </c>
      <c r="K122" s="231" t="s">
        <v>161</v>
      </c>
      <c r="L122" s="236"/>
      <c r="M122" s="237" t="s">
        <v>1</v>
      </c>
      <c r="N122" s="238" t="s">
        <v>43</v>
      </c>
      <c r="O122" s="77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5" t="s">
        <v>378</v>
      </c>
      <c r="AT122" s="15" t="s">
        <v>178</v>
      </c>
      <c r="AU122" s="15" t="s">
        <v>72</v>
      </c>
      <c r="AY122" s="15" t="s">
        <v>163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5" t="s">
        <v>80</v>
      </c>
      <c r="BK122" s="203">
        <f>ROUND(I122*H122,2)</f>
        <v>0</v>
      </c>
      <c r="BL122" s="15" t="s">
        <v>378</v>
      </c>
      <c r="BM122" s="15" t="s">
        <v>435</v>
      </c>
    </row>
    <row r="123" s="1" customFormat="1">
      <c r="B123" s="36"/>
      <c r="C123" s="37"/>
      <c r="D123" s="204" t="s">
        <v>165</v>
      </c>
      <c r="E123" s="37"/>
      <c r="F123" s="205" t="s">
        <v>434</v>
      </c>
      <c r="G123" s="37"/>
      <c r="H123" s="37"/>
      <c r="I123" s="141"/>
      <c r="J123" s="37"/>
      <c r="K123" s="37"/>
      <c r="L123" s="41"/>
      <c r="M123" s="206"/>
      <c r="N123" s="77"/>
      <c r="O123" s="77"/>
      <c r="P123" s="77"/>
      <c r="Q123" s="77"/>
      <c r="R123" s="77"/>
      <c r="S123" s="77"/>
      <c r="T123" s="78"/>
      <c r="AT123" s="15" t="s">
        <v>165</v>
      </c>
      <c r="AU123" s="15" t="s">
        <v>72</v>
      </c>
    </row>
    <row r="124" s="10" customFormat="1">
      <c r="B124" s="208"/>
      <c r="C124" s="209"/>
      <c r="D124" s="204" t="s">
        <v>169</v>
      </c>
      <c r="E124" s="210" t="s">
        <v>1</v>
      </c>
      <c r="F124" s="211" t="s">
        <v>80</v>
      </c>
      <c r="G124" s="209"/>
      <c r="H124" s="212">
        <v>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169</v>
      </c>
      <c r="AU124" s="218" t="s">
        <v>72</v>
      </c>
      <c r="AV124" s="10" t="s">
        <v>82</v>
      </c>
      <c r="AW124" s="10" t="s">
        <v>34</v>
      </c>
      <c r="AX124" s="10" t="s">
        <v>80</v>
      </c>
      <c r="AY124" s="218" t="s">
        <v>163</v>
      </c>
    </row>
    <row r="125" s="1" customFormat="1" ht="22.5" customHeight="1">
      <c r="B125" s="36"/>
      <c r="C125" s="229" t="s">
        <v>8</v>
      </c>
      <c r="D125" s="229" t="s">
        <v>178</v>
      </c>
      <c r="E125" s="230" t="s">
        <v>436</v>
      </c>
      <c r="F125" s="231" t="s">
        <v>437</v>
      </c>
      <c r="G125" s="232" t="s">
        <v>173</v>
      </c>
      <c r="H125" s="233">
        <v>1</v>
      </c>
      <c r="I125" s="234"/>
      <c r="J125" s="235">
        <f>ROUND(I125*H125,2)</f>
        <v>0</v>
      </c>
      <c r="K125" s="231" t="s">
        <v>161</v>
      </c>
      <c r="L125" s="236"/>
      <c r="M125" s="237" t="s">
        <v>1</v>
      </c>
      <c r="N125" s="238" t="s">
        <v>43</v>
      </c>
      <c r="O125" s="77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5" t="s">
        <v>378</v>
      </c>
      <c r="AT125" s="15" t="s">
        <v>178</v>
      </c>
      <c r="AU125" s="15" t="s">
        <v>72</v>
      </c>
      <c r="AY125" s="15" t="s">
        <v>163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5" t="s">
        <v>80</v>
      </c>
      <c r="BK125" s="203">
        <f>ROUND(I125*H125,2)</f>
        <v>0</v>
      </c>
      <c r="BL125" s="15" t="s">
        <v>378</v>
      </c>
      <c r="BM125" s="15" t="s">
        <v>438</v>
      </c>
    </row>
    <row r="126" s="1" customFormat="1">
      <c r="B126" s="36"/>
      <c r="C126" s="37"/>
      <c r="D126" s="204" t="s">
        <v>165</v>
      </c>
      <c r="E126" s="37"/>
      <c r="F126" s="205" t="s">
        <v>437</v>
      </c>
      <c r="G126" s="37"/>
      <c r="H126" s="37"/>
      <c r="I126" s="141"/>
      <c r="J126" s="37"/>
      <c r="K126" s="37"/>
      <c r="L126" s="41"/>
      <c r="M126" s="206"/>
      <c r="N126" s="77"/>
      <c r="O126" s="77"/>
      <c r="P126" s="77"/>
      <c r="Q126" s="77"/>
      <c r="R126" s="77"/>
      <c r="S126" s="77"/>
      <c r="T126" s="78"/>
      <c r="AT126" s="15" t="s">
        <v>165</v>
      </c>
      <c r="AU126" s="15" t="s">
        <v>72</v>
      </c>
    </row>
    <row r="127" s="10" customFormat="1">
      <c r="B127" s="208"/>
      <c r="C127" s="209"/>
      <c r="D127" s="204" t="s">
        <v>169</v>
      </c>
      <c r="E127" s="210" t="s">
        <v>1</v>
      </c>
      <c r="F127" s="211" t="s">
        <v>80</v>
      </c>
      <c r="G127" s="209"/>
      <c r="H127" s="212">
        <v>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169</v>
      </c>
      <c r="AU127" s="218" t="s">
        <v>72</v>
      </c>
      <c r="AV127" s="10" t="s">
        <v>82</v>
      </c>
      <c r="AW127" s="10" t="s">
        <v>34</v>
      </c>
      <c r="AX127" s="10" t="s">
        <v>80</v>
      </c>
      <c r="AY127" s="218" t="s">
        <v>163</v>
      </c>
    </row>
    <row r="128" s="1" customFormat="1" ht="22.5" customHeight="1">
      <c r="B128" s="36"/>
      <c r="C128" s="229" t="s">
        <v>248</v>
      </c>
      <c r="D128" s="229" t="s">
        <v>178</v>
      </c>
      <c r="E128" s="230" t="s">
        <v>439</v>
      </c>
      <c r="F128" s="231" t="s">
        <v>440</v>
      </c>
      <c r="G128" s="232" t="s">
        <v>173</v>
      </c>
      <c r="H128" s="233">
        <v>1</v>
      </c>
      <c r="I128" s="234"/>
      <c r="J128" s="235">
        <f>ROUND(I128*H128,2)</f>
        <v>0</v>
      </c>
      <c r="K128" s="231" t="s">
        <v>161</v>
      </c>
      <c r="L128" s="236"/>
      <c r="M128" s="237" t="s">
        <v>1</v>
      </c>
      <c r="N128" s="238" t="s">
        <v>43</v>
      </c>
      <c r="O128" s="77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5" t="s">
        <v>378</v>
      </c>
      <c r="AT128" s="15" t="s">
        <v>178</v>
      </c>
      <c r="AU128" s="15" t="s">
        <v>72</v>
      </c>
      <c r="AY128" s="15" t="s">
        <v>163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5" t="s">
        <v>80</v>
      </c>
      <c r="BK128" s="203">
        <f>ROUND(I128*H128,2)</f>
        <v>0</v>
      </c>
      <c r="BL128" s="15" t="s">
        <v>378</v>
      </c>
      <c r="BM128" s="15" t="s">
        <v>441</v>
      </c>
    </row>
    <row r="129" s="1" customFormat="1">
      <c r="B129" s="36"/>
      <c r="C129" s="37"/>
      <c r="D129" s="204" t="s">
        <v>165</v>
      </c>
      <c r="E129" s="37"/>
      <c r="F129" s="205" t="s">
        <v>440</v>
      </c>
      <c r="G129" s="37"/>
      <c r="H129" s="37"/>
      <c r="I129" s="141"/>
      <c r="J129" s="37"/>
      <c r="K129" s="37"/>
      <c r="L129" s="41"/>
      <c r="M129" s="206"/>
      <c r="N129" s="77"/>
      <c r="O129" s="77"/>
      <c r="P129" s="77"/>
      <c r="Q129" s="77"/>
      <c r="R129" s="77"/>
      <c r="S129" s="77"/>
      <c r="T129" s="78"/>
      <c r="AT129" s="15" t="s">
        <v>165</v>
      </c>
      <c r="AU129" s="15" t="s">
        <v>72</v>
      </c>
    </row>
    <row r="130" s="10" customFormat="1">
      <c r="B130" s="208"/>
      <c r="C130" s="209"/>
      <c r="D130" s="204" t="s">
        <v>169</v>
      </c>
      <c r="E130" s="210" t="s">
        <v>1</v>
      </c>
      <c r="F130" s="211" t="s">
        <v>80</v>
      </c>
      <c r="G130" s="209"/>
      <c r="H130" s="212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169</v>
      </c>
      <c r="AU130" s="218" t="s">
        <v>72</v>
      </c>
      <c r="AV130" s="10" t="s">
        <v>82</v>
      </c>
      <c r="AW130" s="10" t="s">
        <v>34</v>
      </c>
      <c r="AX130" s="10" t="s">
        <v>80</v>
      </c>
      <c r="AY130" s="218" t="s">
        <v>163</v>
      </c>
    </row>
    <row r="131" s="1" customFormat="1" ht="22.5" customHeight="1">
      <c r="B131" s="36"/>
      <c r="C131" s="229" t="s">
        <v>253</v>
      </c>
      <c r="D131" s="229" t="s">
        <v>178</v>
      </c>
      <c r="E131" s="230" t="s">
        <v>442</v>
      </c>
      <c r="F131" s="231" t="s">
        <v>443</v>
      </c>
      <c r="G131" s="232" t="s">
        <v>173</v>
      </c>
      <c r="H131" s="233">
        <v>1</v>
      </c>
      <c r="I131" s="234"/>
      <c r="J131" s="235">
        <f>ROUND(I131*H131,2)</f>
        <v>0</v>
      </c>
      <c r="K131" s="231" t="s">
        <v>161</v>
      </c>
      <c r="L131" s="236"/>
      <c r="M131" s="237" t="s">
        <v>1</v>
      </c>
      <c r="N131" s="238" t="s">
        <v>43</v>
      </c>
      <c r="O131" s="77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5" t="s">
        <v>378</v>
      </c>
      <c r="AT131" s="15" t="s">
        <v>178</v>
      </c>
      <c r="AU131" s="15" t="s">
        <v>72</v>
      </c>
      <c r="AY131" s="15" t="s">
        <v>163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5" t="s">
        <v>80</v>
      </c>
      <c r="BK131" s="203">
        <f>ROUND(I131*H131,2)</f>
        <v>0</v>
      </c>
      <c r="BL131" s="15" t="s">
        <v>378</v>
      </c>
      <c r="BM131" s="15" t="s">
        <v>444</v>
      </c>
    </row>
    <row r="132" s="1" customFormat="1">
      <c r="B132" s="36"/>
      <c r="C132" s="37"/>
      <c r="D132" s="204" t="s">
        <v>165</v>
      </c>
      <c r="E132" s="37"/>
      <c r="F132" s="205" t="s">
        <v>443</v>
      </c>
      <c r="G132" s="37"/>
      <c r="H132" s="37"/>
      <c r="I132" s="141"/>
      <c r="J132" s="37"/>
      <c r="K132" s="37"/>
      <c r="L132" s="41"/>
      <c r="M132" s="206"/>
      <c r="N132" s="77"/>
      <c r="O132" s="77"/>
      <c r="P132" s="77"/>
      <c r="Q132" s="77"/>
      <c r="R132" s="77"/>
      <c r="S132" s="77"/>
      <c r="T132" s="78"/>
      <c r="AT132" s="15" t="s">
        <v>165</v>
      </c>
      <c r="AU132" s="15" t="s">
        <v>72</v>
      </c>
    </row>
    <row r="133" s="10" customFormat="1">
      <c r="B133" s="208"/>
      <c r="C133" s="209"/>
      <c r="D133" s="204" t="s">
        <v>169</v>
      </c>
      <c r="E133" s="210" t="s">
        <v>1</v>
      </c>
      <c r="F133" s="211" t="s">
        <v>80</v>
      </c>
      <c r="G133" s="209"/>
      <c r="H133" s="212">
        <v>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169</v>
      </c>
      <c r="AU133" s="218" t="s">
        <v>72</v>
      </c>
      <c r="AV133" s="10" t="s">
        <v>82</v>
      </c>
      <c r="AW133" s="10" t="s">
        <v>34</v>
      </c>
      <c r="AX133" s="10" t="s">
        <v>80</v>
      </c>
      <c r="AY133" s="218" t="s">
        <v>163</v>
      </c>
    </row>
    <row r="134" s="1" customFormat="1" ht="22.5" customHeight="1">
      <c r="B134" s="36"/>
      <c r="C134" s="192" t="s">
        <v>260</v>
      </c>
      <c r="D134" s="192" t="s">
        <v>157</v>
      </c>
      <c r="E134" s="193" t="s">
        <v>445</v>
      </c>
      <c r="F134" s="194" t="s">
        <v>446</v>
      </c>
      <c r="G134" s="195" t="s">
        <v>160</v>
      </c>
      <c r="H134" s="196">
        <v>100</v>
      </c>
      <c r="I134" s="197"/>
      <c r="J134" s="198">
        <f>ROUND(I134*H134,2)</f>
        <v>0</v>
      </c>
      <c r="K134" s="194" t="s">
        <v>161</v>
      </c>
      <c r="L134" s="41"/>
      <c r="M134" s="199" t="s">
        <v>1</v>
      </c>
      <c r="N134" s="200" t="s">
        <v>43</v>
      </c>
      <c r="O134" s="77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5" t="s">
        <v>162</v>
      </c>
      <c r="AT134" s="15" t="s">
        <v>157</v>
      </c>
      <c r="AU134" s="15" t="s">
        <v>72</v>
      </c>
      <c r="AY134" s="15" t="s">
        <v>163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5" t="s">
        <v>80</v>
      </c>
      <c r="BK134" s="203">
        <f>ROUND(I134*H134,2)</f>
        <v>0</v>
      </c>
      <c r="BL134" s="15" t="s">
        <v>162</v>
      </c>
      <c r="BM134" s="15" t="s">
        <v>447</v>
      </c>
    </row>
    <row r="135" s="1" customFormat="1">
      <c r="B135" s="36"/>
      <c r="C135" s="37"/>
      <c r="D135" s="204" t="s">
        <v>165</v>
      </c>
      <c r="E135" s="37"/>
      <c r="F135" s="205" t="s">
        <v>448</v>
      </c>
      <c r="G135" s="37"/>
      <c r="H135" s="37"/>
      <c r="I135" s="141"/>
      <c r="J135" s="37"/>
      <c r="K135" s="37"/>
      <c r="L135" s="41"/>
      <c r="M135" s="206"/>
      <c r="N135" s="77"/>
      <c r="O135" s="77"/>
      <c r="P135" s="77"/>
      <c r="Q135" s="77"/>
      <c r="R135" s="77"/>
      <c r="S135" s="77"/>
      <c r="T135" s="78"/>
      <c r="AT135" s="15" t="s">
        <v>165</v>
      </c>
      <c r="AU135" s="15" t="s">
        <v>72</v>
      </c>
    </row>
    <row r="136" s="1" customFormat="1">
      <c r="B136" s="36"/>
      <c r="C136" s="37"/>
      <c r="D136" s="204" t="s">
        <v>167</v>
      </c>
      <c r="E136" s="37"/>
      <c r="F136" s="207" t="s">
        <v>168</v>
      </c>
      <c r="G136" s="37"/>
      <c r="H136" s="37"/>
      <c r="I136" s="141"/>
      <c r="J136" s="37"/>
      <c r="K136" s="37"/>
      <c r="L136" s="41"/>
      <c r="M136" s="206"/>
      <c r="N136" s="77"/>
      <c r="O136" s="77"/>
      <c r="P136" s="77"/>
      <c r="Q136" s="77"/>
      <c r="R136" s="77"/>
      <c r="S136" s="77"/>
      <c r="T136" s="78"/>
      <c r="AT136" s="15" t="s">
        <v>167</v>
      </c>
      <c r="AU136" s="15" t="s">
        <v>72</v>
      </c>
    </row>
    <row r="137" s="10" customFormat="1">
      <c r="B137" s="208"/>
      <c r="C137" s="209"/>
      <c r="D137" s="204" t="s">
        <v>169</v>
      </c>
      <c r="E137" s="210" t="s">
        <v>1</v>
      </c>
      <c r="F137" s="211" t="s">
        <v>449</v>
      </c>
      <c r="G137" s="209"/>
      <c r="H137" s="212">
        <v>100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169</v>
      </c>
      <c r="AU137" s="218" t="s">
        <v>72</v>
      </c>
      <c r="AV137" s="10" t="s">
        <v>82</v>
      </c>
      <c r="AW137" s="10" t="s">
        <v>34</v>
      </c>
      <c r="AX137" s="10" t="s">
        <v>80</v>
      </c>
      <c r="AY137" s="218" t="s">
        <v>163</v>
      </c>
    </row>
    <row r="138" s="1" customFormat="1" ht="22.5" customHeight="1">
      <c r="B138" s="36"/>
      <c r="C138" s="192" t="s">
        <v>268</v>
      </c>
      <c r="D138" s="192" t="s">
        <v>157</v>
      </c>
      <c r="E138" s="193" t="s">
        <v>450</v>
      </c>
      <c r="F138" s="194" t="s">
        <v>451</v>
      </c>
      <c r="G138" s="195" t="s">
        <v>160</v>
      </c>
      <c r="H138" s="196">
        <v>10</v>
      </c>
      <c r="I138" s="197"/>
      <c r="J138" s="198">
        <f>ROUND(I138*H138,2)</f>
        <v>0</v>
      </c>
      <c r="K138" s="194" t="s">
        <v>161</v>
      </c>
      <c r="L138" s="41"/>
      <c r="M138" s="199" t="s">
        <v>1</v>
      </c>
      <c r="N138" s="200" t="s">
        <v>43</v>
      </c>
      <c r="O138" s="77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5" t="s">
        <v>162</v>
      </c>
      <c r="AT138" s="15" t="s">
        <v>157</v>
      </c>
      <c r="AU138" s="15" t="s">
        <v>72</v>
      </c>
      <c r="AY138" s="15" t="s">
        <v>163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5" t="s">
        <v>80</v>
      </c>
      <c r="BK138" s="203">
        <f>ROUND(I138*H138,2)</f>
        <v>0</v>
      </c>
      <c r="BL138" s="15" t="s">
        <v>162</v>
      </c>
      <c r="BM138" s="15" t="s">
        <v>452</v>
      </c>
    </row>
    <row r="139" s="1" customFormat="1">
      <c r="B139" s="36"/>
      <c r="C139" s="37"/>
      <c r="D139" s="204" t="s">
        <v>165</v>
      </c>
      <c r="E139" s="37"/>
      <c r="F139" s="205" t="s">
        <v>453</v>
      </c>
      <c r="G139" s="37"/>
      <c r="H139" s="37"/>
      <c r="I139" s="141"/>
      <c r="J139" s="37"/>
      <c r="K139" s="37"/>
      <c r="L139" s="41"/>
      <c r="M139" s="206"/>
      <c r="N139" s="77"/>
      <c r="O139" s="77"/>
      <c r="P139" s="77"/>
      <c r="Q139" s="77"/>
      <c r="R139" s="77"/>
      <c r="S139" s="77"/>
      <c r="T139" s="78"/>
      <c r="AT139" s="15" t="s">
        <v>165</v>
      </c>
      <c r="AU139" s="15" t="s">
        <v>72</v>
      </c>
    </row>
    <row r="140" s="11" customFormat="1">
      <c r="B140" s="219"/>
      <c r="C140" s="220"/>
      <c r="D140" s="204" t="s">
        <v>169</v>
      </c>
      <c r="E140" s="221" t="s">
        <v>1</v>
      </c>
      <c r="F140" s="222" t="s">
        <v>454</v>
      </c>
      <c r="G140" s="220"/>
      <c r="H140" s="221" t="s">
        <v>1</v>
      </c>
      <c r="I140" s="223"/>
      <c r="J140" s="220"/>
      <c r="K140" s="220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169</v>
      </c>
      <c r="AU140" s="228" t="s">
        <v>72</v>
      </c>
      <c r="AV140" s="11" t="s">
        <v>80</v>
      </c>
      <c r="AW140" s="11" t="s">
        <v>34</v>
      </c>
      <c r="AX140" s="11" t="s">
        <v>72</v>
      </c>
      <c r="AY140" s="228" t="s">
        <v>163</v>
      </c>
    </row>
    <row r="141" s="10" customFormat="1">
      <c r="B141" s="208"/>
      <c r="C141" s="209"/>
      <c r="D141" s="204" t="s">
        <v>169</v>
      </c>
      <c r="E141" s="210" t="s">
        <v>1</v>
      </c>
      <c r="F141" s="211" t="s">
        <v>216</v>
      </c>
      <c r="G141" s="209"/>
      <c r="H141" s="212">
        <v>10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169</v>
      </c>
      <c r="AU141" s="218" t="s">
        <v>72</v>
      </c>
      <c r="AV141" s="10" t="s">
        <v>82</v>
      </c>
      <c r="AW141" s="10" t="s">
        <v>34</v>
      </c>
      <c r="AX141" s="10" t="s">
        <v>72</v>
      </c>
      <c r="AY141" s="218" t="s">
        <v>163</v>
      </c>
    </row>
    <row r="142" s="12" customFormat="1">
      <c r="B142" s="239"/>
      <c r="C142" s="240"/>
      <c r="D142" s="204" t="s">
        <v>169</v>
      </c>
      <c r="E142" s="241" t="s">
        <v>1</v>
      </c>
      <c r="F142" s="242" t="s">
        <v>190</v>
      </c>
      <c r="G142" s="240"/>
      <c r="H142" s="243">
        <v>10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AT142" s="249" t="s">
        <v>169</v>
      </c>
      <c r="AU142" s="249" t="s">
        <v>72</v>
      </c>
      <c r="AV142" s="12" t="s">
        <v>162</v>
      </c>
      <c r="AW142" s="12" t="s">
        <v>34</v>
      </c>
      <c r="AX142" s="12" t="s">
        <v>80</v>
      </c>
      <c r="AY142" s="249" t="s">
        <v>163</v>
      </c>
    </row>
    <row r="143" s="1" customFormat="1" ht="22.5" customHeight="1">
      <c r="B143" s="36"/>
      <c r="C143" s="192" t="s">
        <v>274</v>
      </c>
      <c r="D143" s="192" t="s">
        <v>157</v>
      </c>
      <c r="E143" s="193" t="s">
        <v>455</v>
      </c>
      <c r="F143" s="194" t="s">
        <v>456</v>
      </c>
      <c r="G143" s="195" t="s">
        <v>160</v>
      </c>
      <c r="H143" s="196">
        <v>50</v>
      </c>
      <c r="I143" s="197"/>
      <c r="J143" s="198">
        <f>ROUND(I143*H143,2)</f>
        <v>0</v>
      </c>
      <c r="K143" s="194" t="s">
        <v>161</v>
      </c>
      <c r="L143" s="41"/>
      <c r="M143" s="199" t="s">
        <v>1</v>
      </c>
      <c r="N143" s="200" t="s">
        <v>43</v>
      </c>
      <c r="O143" s="77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5" t="s">
        <v>162</v>
      </c>
      <c r="AT143" s="15" t="s">
        <v>157</v>
      </c>
      <c r="AU143" s="15" t="s">
        <v>72</v>
      </c>
      <c r="AY143" s="15" t="s">
        <v>163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5" t="s">
        <v>80</v>
      </c>
      <c r="BK143" s="203">
        <f>ROUND(I143*H143,2)</f>
        <v>0</v>
      </c>
      <c r="BL143" s="15" t="s">
        <v>162</v>
      </c>
      <c r="BM143" s="15" t="s">
        <v>457</v>
      </c>
    </row>
    <row r="144" s="1" customFormat="1">
      <c r="B144" s="36"/>
      <c r="C144" s="37"/>
      <c r="D144" s="204" t="s">
        <v>165</v>
      </c>
      <c r="E144" s="37"/>
      <c r="F144" s="205" t="s">
        <v>458</v>
      </c>
      <c r="G144" s="37"/>
      <c r="H144" s="37"/>
      <c r="I144" s="141"/>
      <c r="J144" s="37"/>
      <c r="K144" s="37"/>
      <c r="L144" s="41"/>
      <c r="M144" s="206"/>
      <c r="N144" s="77"/>
      <c r="O144" s="77"/>
      <c r="P144" s="77"/>
      <c r="Q144" s="77"/>
      <c r="R144" s="77"/>
      <c r="S144" s="77"/>
      <c r="T144" s="78"/>
      <c r="AT144" s="15" t="s">
        <v>165</v>
      </c>
      <c r="AU144" s="15" t="s">
        <v>72</v>
      </c>
    </row>
    <row r="145" s="11" customFormat="1">
      <c r="B145" s="219"/>
      <c r="C145" s="220"/>
      <c r="D145" s="204" t="s">
        <v>169</v>
      </c>
      <c r="E145" s="221" t="s">
        <v>1</v>
      </c>
      <c r="F145" s="222" t="s">
        <v>454</v>
      </c>
      <c r="G145" s="220"/>
      <c r="H145" s="221" t="s">
        <v>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169</v>
      </c>
      <c r="AU145" s="228" t="s">
        <v>72</v>
      </c>
      <c r="AV145" s="11" t="s">
        <v>80</v>
      </c>
      <c r="AW145" s="11" t="s">
        <v>34</v>
      </c>
      <c r="AX145" s="11" t="s">
        <v>72</v>
      </c>
      <c r="AY145" s="228" t="s">
        <v>163</v>
      </c>
    </row>
    <row r="146" s="10" customFormat="1">
      <c r="B146" s="208"/>
      <c r="C146" s="209"/>
      <c r="D146" s="204" t="s">
        <v>169</v>
      </c>
      <c r="E146" s="210" t="s">
        <v>1</v>
      </c>
      <c r="F146" s="211" t="s">
        <v>216</v>
      </c>
      <c r="G146" s="209"/>
      <c r="H146" s="212">
        <v>10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169</v>
      </c>
      <c r="AU146" s="218" t="s">
        <v>72</v>
      </c>
      <c r="AV146" s="10" t="s">
        <v>82</v>
      </c>
      <c r="AW146" s="10" t="s">
        <v>34</v>
      </c>
      <c r="AX146" s="10" t="s">
        <v>72</v>
      </c>
      <c r="AY146" s="218" t="s">
        <v>163</v>
      </c>
    </row>
    <row r="147" s="11" customFormat="1">
      <c r="B147" s="219"/>
      <c r="C147" s="220"/>
      <c r="D147" s="204" t="s">
        <v>169</v>
      </c>
      <c r="E147" s="221" t="s">
        <v>1</v>
      </c>
      <c r="F147" s="222" t="s">
        <v>459</v>
      </c>
      <c r="G147" s="220"/>
      <c r="H147" s="221" t="s">
        <v>1</v>
      </c>
      <c r="I147" s="223"/>
      <c r="J147" s="220"/>
      <c r="K147" s="220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169</v>
      </c>
      <c r="AU147" s="228" t="s">
        <v>72</v>
      </c>
      <c r="AV147" s="11" t="s">
        <v>80</v>
      </c>
      <c r="AW147" s="11" t="s">
        <v>34</v>
      </c>
      <c r="AX147" s="11" t="s">
        <v>72</v>
      </c>
      <c r="AY147" s="228" t="s">
        <v>163</v>
      </c>
    </row>
    <row r="148" s="10" customFormat="1">
      <c r="B148" s="208"/>
      <c r="C148" s="209"/>
      <c r="D148" s="204" t="s">
        <v>169</v>
      </c>
      <c r="E148" s="210" t="s">
        <v>1</v>
      </c>
      <c r="F148" s="211" t="s">
        <v>460</v>
      </c>
      <c r="G148" s="209"/>
      <c r="H148" s="212">
        <v>40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169</v>
      </c>
      <c r="AU148" s="218" t="s">
        <v>72</v>
      </c>
      <c r="AV148" s="10" t="s">
        <v>82</v>
      </c>
      <c r="AW148" s="10" t="s">
        <v>34</v>
      </c>
      <c r="AX148" s="10" t="s">
        <v>72</v>
      </c>
      <c r="AY148" s="218" t="s">
        <v>163</v>
      </c>
    </row>
    <row r="149" s="12" customFormat="1">
      <c r="B149" s="239"/>
      <c r="C149" s="240"/>
      <c r="D149" s="204" t="s">
        <v>169</v>
      </c>
      <c r="E149" s="241" t="s">
        <v>1</v>
      </c>
      <c r="F149" s="242" t="s">
        <v>190</v>
      </c>
      <c r="G149" s="240"/>
      <c r="H149" s="243">
        <v>50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AT149" s="249" t="s">
        <v>169</v>
      </c>
      <c r="AU149" s="249" t="s">
        <v>72</v>
      </c>
      <c r="AV149" s="12" t="s">
        <v>162</v>
      </c>
      <c r="AW149" s="12" t="s">
        <v>34</v>
      </c>
      <c r="AX149" s="12" t="s">
        <v>80</v>
      </c>
      <c r="AY149" s="249" t="s">
        <v>163</v>
      </c>
    </row>
    <row r="150" s="1" customFormat="1" ht="22.5" customHeight="1">
      <c r="B150" s="36"/>
      <c r="C150" s="229" t="s">
        <v>7</v>
      </c>
      <c r="D150" s="229" t="s">
        <v>178</v>
      </c>
      <c r="E150" s="230" t="s">
        <v>461</v>
      </c>
      <c r="F150" s="231" t="s">
        <v>462</v>
      </c>
      <c r="G150" s="232" t="s">
        <v>160</v>
      </c>
      <c r="H150" s="233">
        <v>10</v>
      </c>
      <c r="I150" s="234"/>
      <c r="J150" s="235">
        <f>ROUND(I150*H150,2)</f>
        <v>0</v>
      </c>
      <c r="K150" s="231" t="s">
        <v>161</v>
      </c>
      <c r="L150" s="236"/>
      <c r="M150" s="237" t="s">
        <v>1</v>
      </c>
      <c r="N150" s="238" t="s">
        <v>43</v>
      </c>
      <c r="O150" s="77"/>
      <c r="P150" s="201">
        <f>O150*H150</f>
        <v>0</v>
      </c>
      <c r="Q150" s="201">
        <v>0.054850000000000003</v>
      </c>
      <c r="R150" s="201">
        <f>Q150*H150</f>
        <v>0.54849999999999999</v>
      </c>
      <c r="S150" s="201">
        <v>0</v>
      </c>
      <c r="T150" s="202">
        <f>S150*H150</f>
        <v>0</v>
      </c>
      <c r="AR150" s="15" t="s">
        <v>181</v>
      </c>
      <c r="AT150" s="15" t="s">
        <v>178</v>
      </c>
      <c r="AU150" s="15" t="s">
        <v>72</v>
      </c>
      <c r="AY150" s="15" t="s">
        <v>163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5" t="s">
        <v>80</v>
      </c>
      <c r="BK150" s="203">
        <f>ROUND(I150*H150,2)</f>
        <v>0</v>
      </c>
      <c r="BL150" s="15" t="s">
        <v>162</v>
      </c>
      <c r="BM150" s="15" t="s">
        <v>463</v>
      </c>
    </row>
    <row r="151" s="1" customFormat="1">
      <c r="B151" s="36"/>
      <c r="C151" s="37"/>
      <c r="D151" s="204" t="s">
        <v>165</v>
      </c>
      <c r="E151" s="37"/>
      <c r="F151" s="205" t="s">
        <v>462</v>
      </c>
      <c r="G151" s="37"/>
      <c r="H151" s="37"/>
      <c r="I151" s="141"/>
      <c r="J151" s="37"/>
      <c r="K151" s="37"/>
      <c r="L151" s="41"/>
      <c r="M151" s="206"/>
      <c r="N151" s="77"/>
      <c r="O151" s="77"/>
      <c r="P151" s="77"/>
      <c r="Q151" s="77"/>
      <c r="R151" s="77"/>
      <c r="S151" s="77"/>
      <c r="T151" s="78"/>
      <c r="AT151" s="15" t="s">
        <v>165</v>
      </c>
      <c r="AU151" s="15" t="s">
        <v>72</v>
      </c>
    </row>
    <row r="152" s="10" customFormat="1">
      <c r="B152" s="208"/>
      <c r="C152" s="209"/>
      <c r="D152" s="204" t="s">
        <v>169</v>
      </c>
      <c r="E152" s="210" t="s">
        <v>1</v>
      </c>
      <c r="F152" s="211" t="s">
        <v>216</v>
      </c>
      <c r="G152" s="209"/>
      <c r="H152" s="212">
        <v>10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169</v>
      </c>
      <c r="AU152" s="218" t="s">
        <v>72</v>
      </c>
      <c r="AV152" s="10" t="s">
        <v>82</v>
      </c>
      <c r="AW152" s="10" t="s">
        <v>34</v>
      </c>
      <c r="AX152" s="10" t="s">
        <v>80</v>
      </c>
      <c r="AY152" s="218" t="s">
        <v>163</v>
      </c>
    </row>
    <row r="153" s="1" customFormat="1" ht="22.5" customHeight="1">
      <c r="B153" s="36"/>
      <c r="C153" s="229" t="s">
        <v>285</v>
      </c>
      <c r="D153" s="229" t="s">
        <v>178</v>
      </c>
      <c r="E153" s="230" t="s">
        <v>464</v>
      </c>
      <c r="F153" s="231" t="s">
        <v>465</v>
      </c>
      <c r="G153" s="232" t="s">
        <v>160</v>
      </c>
      <c r="H153" s="233">
        <v>10</v>
      </c>
      <c r="I153" s="234"/>
      <c r="J153" s="235">
        <f>ROUND(I153*H153,2)</f>
        <v>0</v>
      </c>
      <c r="K153" s="231" t="s">
        <v>161</v>
      </c>
      <c r="L153" s="236"/>
      <c r="M153" s="237" t="s">
        <v>1</v>
      </c>
      <c r="N153" s="238" t="s">
        <v>43</v>
      </c>
      <c r="O153" s="77"/>
      <c r="P153" s="201">
        <f>O153*H153</f>
        <v>0</v>
      </c>
      <c r="Q153" s="201">
        <v>0.054850000000000003</v>
      </c>
      <c r="R153" s="201">
        <f>Q153*H153</f>
        <v>0.54849999999999999</v>
      </c>
      <c r="S153" s="201">
        <v>0</v>
      </c>
      <c r="T153" s="202">
        <f>S153*H153</f>
        <v>0</v>
      </c>
      <c r="AR153" s="15" t="s">
        <v>181</v>
      </c>
      <c r="AT153" s="15" t="s">
        <v>178</v>
      </c>
      <c r="AU153" s="15" t="s">
        <v>72</v>
      </c>
      <c r="AY153" s="15" t="s">
        <v>163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5" t="s">
        <v>80</v>
      </c>
      <c r="BK153" s="203">
        <f>ROUND(I153*H153,2)</f>
        <v>0</v>
      </c>
      <c r="BL153" s="15" t="s">
        <v>162</v>
      </c>
      <c r="BM153" s="15" t="s">
        <v>466</v>
      </c>
    </row>
    <row r="154" s="1" customFormat="1">
      <c r="B154" s="36"/>
      <c r="C154" s="37"/>
      <c r="D154" s="204" t="s">
        <v>165</v>
      </c>
      <c r="E154" s="37"/>
      <c r="F154" s="205" t="s">
        <v>465</v>
      </c>
      <c r="G154" s="37"/>
      <c r="H154" s="37"/>
      <c r="I154" s="141"/>
      <c r="J154" s="37"/>
      <c r="K154" s="37"/>
      <c r="L154" s="41"/>
      <c r="M154" s="206"/>
      <c r="N154" s="77"/>
      <c r="O154" s="77"/>
      <c r="P154" s="77"/>
      <c r="Q154" s="77"/>
      <c r="R154" s="77"/>
      <c r="S154" s="77"/>
      <c r="T154" s="78"/>
      <c r="AT154" s="15" t="s">
        <v>165</v>
      </c>
      <c r="AU154" s="15" t="s">
        <v>72</v>
      </c>
    </row>
    <row r="155" s="10" customFormat="1">
      <c r="B155" s="208"/>
      <c r="C155" s="209"/>
      <c r="D155" s="204" t="s">
        <v>169</v>
      </c>
      <c r="E155" s="210" t="s">
        <v>1</v>
      </c>
      <c r="F155" s="211" t="s">
        <v>216</v>
      </c>
      <c r="G155" s="209"/>
      <c r="H155" s="212">
        <v>10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169</v>
      </c>
      <c r="AU155" s="218" t="s">
        <v>72</v>
      </c>
      <c r="AV155" s="10" t="s">
        <v>82</v>
      </c>
      <c r="AW155" s="10" t="s">
        <v>34</v>
      </c>
      <c r="AX155" s="10" t="s">
        <v>80</v>
      </c>
      <c r="AY155" s="218" t="s">
        <v>163</v>
      </c>
    </row>
    <row r="156" s="1" customFormat="1" ht="22.5" customHeight="1">
      <c r="B156" s="36"/>
      <c r="C156" s="192" t="s">
        <v>291</v>
      </c>
      <c r="D156" s="192" t="s">
        <v>157</v>
      </c>
      <c r="E156" s="193" t="s">
        <v>183</v>
      </c>
      <c r="F156" s="194" t="s">
        <v>184</v>
      </c>
      <c r="G156" s="195" t="s">
        <v>173</v>
      </c>
      <c r="H156" s="196">
        <v>11</v>
      </c>
      <c r="I156" s="197"/>
      <c r="J156" s="198">
        <f>ROUND(I156*H156,2)</f>
        <v>0</v>
      </c>
      <c r="K156" s="194" t="s">
        <v>161</v>
      </c>
      <c r="L156" s="41"/>
      <c r="M156" s="199" t="s">
        <v>1</v>
      </c>
      <c r="N156" s="200" t="s">
        <v>43</v>
      </c>
      <c r="O156" s="77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5" t="s">
        <v>162</v>
      </c>
      <c r="AT156" s="15" t="s">
        <v>157</v>
      </c>
      <c r="AU156" s="15" t="s">
        <v>72</v>
      </c>
      <c r="AY156" s="15" t="s">
        <v>163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5" t="s">
        <v>80</v>
      </c>
      <c r="BK156" s="203">
        <f>ROUND(I156*H156,2)</f>
        <v>0</v>
      </c>
      <c r="BL156" s="15" t="s">
        <v>162</v>
      </c>
      <c r="BM156" s="15" t="s">
        <v>467</v>
      </c>
    </row>
    <row r="157" s="1" customFormat="1">
      <c r="B157" s="36"/>
      <c r="C157" s="37"/>
      <c r="D157" s="204" t="s">
        <v>165</v>
      </c>
      <c r="E157" s="37"/>
      <c r="F157" s="205" t="s">
        <v>186</v>
      </c>
      <c r="G157" s="37"/>
      <c r="H157" s="37"/>
      <c r="I157" s="141"/>
      <c r="J157" s="37"/>
      <c r="K157" s="37"/>
      <c r="L157" s="41"/>
      <c r="M157" s="206"/>
      <c r="N157" s="77"/>
      <c r="O157" s="77"/>
      <c r="P157" s="77"/>
      <c r="Q157" s="77"/>
      <c r="R157" s="77"/>
      <c r="S157" s="77"/>
      <c r="T157" s="78"/>
      <c r="AT157" s="15" t="s">
        <v>165</v>
      </c>
      <c r="AU157" s="15" t="s">
        <v>72</v>
      </c>
    </row>
    <row r="158" s="11" customFormat="1">
      <c r="B158" s="219"/>
      <c r="C158" s="220"/>
      <c r="D158" s="204" t="s">
        <v>169</v>
      </c>
      <c r="E158" s="221" t="s">
        <v>1</v>
      </c>
      <c r="F158" s="222" t="s">
        <v>468</v>
      </c>
      <c r="G158" s="220"/>
      <c r="H158" s="221" t="s">
        <v>1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169</v>
      </c>
      <c r="AU158" s="228" t="s">
        <v>72</v>
      </c>
      <c r="AV158" s="11" t="s">
        <v>80</v>
      </c>
      <c r="AW158" s="11" t="s">
        <v>34</v>
      </c>
      <c r="AX158" s="11" t="s">
        <v>72</v>
      </c>
      <c r="AY158" s="228" t="s">
        <v>163</v>
      </c>
    </row>
    <row r="159" s="10" customFormat="1">
      <c r="B159" s="208"/>
      <c r="C159" s="209"/>
      <c r="D159" s="204" t="s">
        <v>169</v>
      </c>
      <c r="E159" s="210" t="s">
        <v>1</v>
      </c>
      <c r="F159" s="211" t="s">
        <v>201</v>
      </c>
      <c r="G159" s="209"/>
      <c r="H159" s="212">
        <v>7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169</v>
      </c>
      <c r="AU159" s="218" t="s">
        <v>72</v>
      </c>
      <c r="AV159" s="10" t="s">
        <v>82</v>
      </c>
      <c r="AW159" s="10" t="s">
        <v>34</v>
      </c>
      <c r="AX159" s="10" t="s">
        <v>72</v>
      </c>
      <c r="AY159" s="218" t="s">
        <v>163</v>
      </c>
    </row>
    <row r="160" s="11" customFormat="1">
      <c r="B160" s="219"/>
      <c r="C160" s="220"/>
      <c r="D160" s="204" t="s">
        <v>169</v>
      </c>
      <c r="E160" s="221" t="s">
        <v>1</v>
      </c>
      <c r="F160" s="222" t="s">
        <v>469</v>
      </c>
      <c r="G160" s="220"/>
      <c r="H160" s="221" t="s">
        <v>1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169</v>
      </c>
      <c r="AU160" s="228" t="s">
        <v>72</v>
      </c>
      <c r="AV160" s="11" t="s">
        <v>80</v>
      </c>
      <c r="AW160" s="11" t="s">
        <v>34</v>
      </c>
      <c r="AX160" s="11" t="s">
        <v>72</v>
      </c>
      <c r="AY160" s="228" t="s">
        <v>163</v>
      </c>
    </row>
    <row r="161" s="10" customFormat="1">
      <c r="B161" s="208"/>
      <c r="C161" s="209"/>
      <c r="D161" s="204" t="s">
        <v>169</v>
      </c>
      <c r="E161" s="210" t="s">
        <v>1</v>
      </c>
      <c r="F161" s="211" t="s">
        <v>162</v>
      </c>
      <c r="G161" s="209"/>
      <c r="H161" s="212">
        <v>4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169</v>
      </c>
      <c r="AU161" s="218" t="s">
        <v>72</v>
      </c>
      <c r="AV161" s="10" t="s">
        <v>82</v>
      </c>
      <c r="AW161" s="10" t="s">
        <v>34</v>
      </c>
      <c r="AX161" s="10" t="s">
        <v>72</v>
      </c>
      <c r="AY161" s="218" t="s">
        <v>163</v>
      </c>
    </row>
    <row r="162" s="12" customFormat="1">
      <c r="B162" s="239"/>
      <c r="C162" s="240"/>
      <c r="D162" s="204" t="s">
        <v>169</v>
      </c>
      <c r="E162" s="241" t="s">
        <v>1</v>
      </c>
      <c r="F162" s="242" t="s">
        <v>190</v>
      </c>
      <c r="G162" s="240"/>
      <c r="H162" s="243">
        <v>11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169</v>
      </c>
      <c r="AU162" s="249" t="s">
        <v>72</v>
      </c>
      <c r="AV162" s="12" t="s">
        <v>162</v>
      </c>
      <c r="AW162" s="12" t="s">
        <v>34</v>
      </c>
      <c r="AX162" s="12" t="s">
        <v>80</v>
      </c>
      <c r="AY162" s="249" t="s">
        <v>163</v>
      </c>
    </row>
    <row r="163" s="1" customFormat="1" ht="22.5" customHeight="1">
      <c r="B163" s="36"/>
      <c r="C163" s="229" t="s">
        <v>298</v>
      </c>
      <c r="D163" s="229" t="s">
        <v>178</v>
      </c>
      <c r="E163" s="230" t="s">
        <v>470</v>
      </c>
      <c r="F163" s="231" t="s">
        <v>471</v>
      </c>
      <c r="G163" s="232" t="s">
        <v>173</v>
      </c>
      <c r="H163" s="233">
        <v>11</v>
      </c>
      <c r="I163" s="234"/>
      <c r="J163" s="235">
        <f>ROUND(I163*H163,2)</f>
        <v>0</v>
      </c>
      <c r="K163" s="231" t="s">
        <v>161</v>
      </c>
      <c r="L163" s="236"/>
      <c r="M163" s="237" t="s">
        <v>1</v>
      </c>
      <c r="N163" s="238" t="s">
        <v>43</v>
      </c>
      <c r="O163" s="77"/>
      <c r="P163" s="201">
        <f>O163*H163</f>
        <v>0</v>
      </c>
      <c r="Q163" s="201">
        <v>0.13070000000000001</v>
      </c>
      <c r="R163" s="201">
        <f>Q163*H163</f>
        <v>1.4377000000000002</v>
      </c>
      <c r="S163" s="201">
        <v>0</v>
      </c>
      <c r="T163" s="202">
        <f>S163*H163</f>
        <v>0</v>
      </c>
      <c r="AR163" s="15" t="s">
        <v>181</v>
      </c>
      <c r="AT163" s="15" t="s">
        <v>178</v>
      </c>
      <c r="AU163" s="15" t="s">
        <v>72</v>
      </c>
      <c r="AY163" s="15" t="s">
        <v>163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5" t="s">
        <v>80</v>
      </c>
      <c r="BK163" s="203">
        <f>ROUND(I163*H163,2)</f>
        <v>0</v>
      </c>
      <c r="BL163" s="15" t="s">
        <v>162</v>
      </c>
      <c r="BM163" s="15" t="s">
        <v>472</v>
      </c>
    </row>
    <row r="164" s="1" customFormat="1">
      <c r="B164" s="36"/>
      <c r="C164" s="37"/>
      <c r="D164" s="204" t="s">
        <v>165</v>
      </c>
      <c r="E164" s="37"/>
      <c r="F164" s="205" t="s">
        <v>471</v>
      </c>
      <c r="G164" s="37"/>
      <c r="H164" s="37"/>
      <c r="I164" s="141"/>
      <c r="J164" s="37"/>
      <c r="K164" s="37"/>
      <c r="L164" s="41"/>
      <c r="M164" s="206"/>
      <c r="N164" s="77"/>
      <c r="O164" s="77"/>
      <c r="P164" s="77"/>
      <c r="Q164" s="77"/>
      <c r="R164" s="77"/>
      <c r="S164" s="77"/>
      <c r="T164" s="78"/>
      <c r="AT164" s="15" t="s">
        <v>165</v>
      </c>
      <c r="AU164" s="15" t="s">
        <v>72</v>
      </c>
    </row>
    <row r="165" s="10" customFormat="1">
      <c r="B165" s="208"/>
      <c r="C165" s="209"/>
      <c r="D165" s="204" t="s">
        <v>169</v>
      </c>
      <c r="E165" s="210" t="s">
        <v>1</v>
      </c>
      <c r="F165" s="211" t="s">
        <v>473</v>
      </c>
      <c r="G165" s="209"/>
      <c r="H165" s="212">
        <v>11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169</v>
      </c>
      <c r="AU165" s="218" t="s">
        <v>72</v>
      </c>
      <c r="AV165" s="10" t="s">
        <v>82</v>
      </c>
      <c r="AW165" s="10" t="s">
        <v>34</v>
      </c>
      <c r="AX165" s="10" t="s">
        <v>80</v>
      </c>
      <c r="AY165" s="218" t="s">
        <v>163</v>
      </c>
    </row>
    <row r="166" s="1" customFormat="1" ht="22.5" customHeight="1">
      <c r="B166" s="36"/>
      <c r="C166" s="192" t="s">
        <v>305</v>
      </c>
      <c r="D166" s="192" t="s">
        <v>157</v>
      </c>
      <c r="E166" s="193" t="s">
        <v>196</v>
      </c>
      <c r="F166" s="194" t="s">
        <v>197</v>
      </c>
      <c r="G166" s="195" t="s">
        <v>173</v>
      </c>
      <c r="H166" s="196">
        <v>19</v>
      </c>
      <c r="I166" s="197"/>
      <c r="J166" s="198">
        <f>ROUND(I166*H166,2)</f>
        <v>0</v>
      </c>
      <c r="K166" s="194" t="s">
        <v>161</v>
      </c>
      <c r="L166" s="41"/>
      <c r="M166" s="199" t="s">
        <v>1</v>
      </c>
      <c r="N166" s="200" t="s">
        <v>43</v>
      </c>
      <c r="O166" s="77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5" t="s">
        <v>162</v>
      </c>
      <c r="AT166" s="15" t="s">
        <v>157</v>
      </c>
      <c r="AU166" s="15" t="s">
        <v>72</v>
      </c>
      <c r="AY166" s="15" t="s">
        <v>163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5" t="s">
        <v>80</v>
      </c>
      <c r="BK166" s="203">
        <f>ROUND(I166*H166,2)</f>
        <v>0</v>
      </c>
      <c r="BL166" s="15" t="s">
        <v>162</v>
      </c>
      <c r="BM166" s="15" t="s">
        <v>474</v>
      </c>
    </row>
    <row r="167" s="1" customFormat="1">
      <c r="B167" s="36"/>
      <c r="C167" s="37"/>
      <c r="D167" s="204" t="s">
        <v>165</v>
      </c>
      <c r="E167" s="37"/>
      <c r="F167" s="205" t="s">
        <v>199</v>
      </c>
      <c r="G167" s="37"/>
      <c r="H167" s="37"/>
      <c r="I167" s="141"/>
      <c r="J167" s="37"/>
      <c r="K167" s="37"/>
      <c r="L167" s="41"/>
      <c r="M167" s="206"/>
      <c r="N167" s="77"/>
      <c r="O167" s="77"/>
      <c r="P167" s="77"/>
      <c r="Q167" s="77"/>
      <c r="R167" s="77"/>
      <c r="S167" s="77"/>
      <c r="T167" s="78"/>
      <c r="AT167" s="15" t="s">
        <v>165</v>
      </c>
      <c r="AU167" s="15" t="s">
        <v>72</v>
      </c>
    </row>
    <row r="168" s="11" customFormat="1">
      <c r="B168" s="219"/>
      <c r="C168" s="220"/>
      <c r="D168" s="204" t="s">
        <v>169</v>
      </c>
      <c r="E168" s="221" t="s">
        <v>1</v>
      </c>
      <c r="F168" s="222" t="s">
        <v>468</v>
      </c>
      <c r="G168" s="220"/>
      <c r="H168" s="221" t="s">
        <v>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169</v>
      </c>
      <c r="AU168" s="228" t="s">
        <v>72</v>
      </c>
      <c r="AV168" s="11" t="s">
        <v>80</v>
      </c>
      <c r="AW168" s="11" t="s">
        <v>34</v>
      </c>
      <c r="AX168" s="11" t="s">
        <v>72</v>
      </c>
      <c r="AY168" s="228" t="s">
        <v>163</v>
      </c>
    </row>
    <row r="169" s="10" customFormat="1">
      <c r="B169" s="208"/>
      <c r="C169" s="209"/>
      <c r="D169" s="204" t="s">
        <v>169</v>
      </c>
      <c r="E169" s="210" t="s">
        <v>1</v>
      </c>
      <c r="F169" s="211" t="s">
        <v>268</v>
      </c>
      <c r="G169" s="209"/>
      <c r="H169" s="212">
        <v>19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169</v>
      </c>
      <c r="AU169" s="218" t="s">
        <v>72</v>
      </c>
      <c r="AV169" s="10" t="s">
        <v>82</v>
      </c>
      <c r="AW169" s="10" t="s">
        <v>34</v>
      </c>
      <c r="AX169" s="10" t="s">
        <v>80</v>
      </c>
      <c r="AY169" s="218" t="s">
        <v>163</v>
      </c>
    </row>
    <row r="170" s="1" customFormat="1" ht="22.5" customHeight="1">
      <c r="B170" s="36"/>
      <c r="C170" s="192" t="s">
        <v>312</v>
      </c>
      <c r="D170" s="192" t="s">
        <v>157</v>
      </c>
      <c r="E170" s="193" t="s">
        <v>475</v>
      </c>
      <c r="F170" s="194" t="s">
        <v>476</v>
      </c>
      <c r="G170" s="195" t="s">
        <v>173</v>
      </c>
      <c r="H170" s="196">
        <v>21</v>
      </c>
      <c r="I170" s="197"/>
      <c r="J170" s="198">
        <f>ROUND(I170*H170,2)</f>
        <v>0</v>
      </c>
      <c r="K170" s="194" t="s">
        <v>161</v>
      </c>
      <c r="L170" s="41"/>
      <c r="M170" s="199" t="s">
        <v>1</v>
      </c>
      <c r="N170" s="200" t="s">
        <v>43</v>
      </c>
      <c r="O170" s="77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5" t="s">
        <v>162</v>
      </c>
      <c r="AT170" s="15" t="s">
        <v>157</v>
      </c>
      <c r="AU170" s="15" t="s">
        <v>72</v>
      </c>
      <c r="AY170" s="15" t="s">
        <v>163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5" t="s">
        <v>80</v>
      </c>
      <c r="BK170" s="203">
        <f>ROUND(I170*H170,2)</f>
        <v>0</v>
      </c>
      <c r="BL170" s="15" t="s">
        <v>162</v>
      </c>
      <c r="BM170" s="15" t="s">
        <v>477</v>
      </c>
    </row>
    <row r="171" s="1" customFormat="1">
      <c r="B171" s="36"/>
      <c r="C171" s="37"/>
      <c r="D171" s="204" t="s">
        <v>165</v>
      </c>
      <c r="E171" s="37"/>
      <c r="F171" s="205" t="s">
        <v>478</v>
      </c>
      <c r="G171" s="37"/>
      <c r="H171" s="37"/>
      <c r="I171" s="141"/>
      <c r="J171" s="37"/>
      <c r="K171" s="37"/>
      <c r="L171" s="41"/>
      <c r="M171" s="206"/>
      <c r="N171" s="77"/>
      <c r="O171" s="77"/>
      <c r="P171" s="77"/>
      <c r="Q171" s="77"/>
      <c r="R171" s="77"/>
      <c r="S171" s="77"/>
      <c r="T171" s="78"/>
      <c r="AT171" s="15" t="s">
        <v>165</v>
      </c>
      <c r="AU171" s="15" t="s">
        <v>72</v>
      </c>
    </row>
    <row r="172" s="10" customFormat="1">
      <c r="B172" s="208"/>
      <c r="C172" s="209"/>
      <c r="D172" s="204" t="s">
        <v>169</v>
      </c>
      <c r="E172" s="210" t="s">
        <v>1</v>
      </c>
      <c r="F172" s="211" t="s">
        <v>479</v>
      </c>
      <c r="G172" s="209"/>
      <c r="H172" s="212">
        <v>21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169</v>
      </c>
      <c r="AU172" s="218" t="s">
        <v>72</v>
      </c>
      <c r="AV172" s="10" t="s">
        <v>82</v>
      </c>
      <c r="AW172" s="10" t="s">
        <v>34</v>
      </c>
      <c r="AX172" s="10" t="s">
        <v>80</v>
      </c>
      <c r="AY172" s="218" t="s">
        <v>163</v>
      </c>
    </row>
    <row r="173" s="1" customFormat="1" ht="22.5" customHeight="1">
      <c r="B173" s="36"/>
      <c r="C173" s="192" t="s">
        <v>321</v>
      </c>
      <c r="D173" s="192" t="s">
        <v>157</v>
      </c>
      <c r="E173" s="193" t="s">
        <v>480</v>
      </c>
      <c r="F173" s="194" t="s">
        <v>481</v>
      </c>
      <c r="G173" s="195" t="s">
        <v>173</v>
      </c>
      <c r="H173" s="196">
        <v>18</v>
      </c>
      <c r="I173" s="197"/>
      <c r="J173" s="198">
        <f>ROUND(I173*H173,2)</f>
        <v>0</v>
      </c>
      <c r="K173" s="194" t="s">
        <v>161</v>
      </c>
      <c r="L173" s="41"/>
      <c r="M173" s="199" t="s">
        <v>1</v>
      </c>
      <c r="N173" s="200" t="s">
        <v>43</v>
      </c>
      <c r="O173" s="77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5" t="s">
        <v>162</v>
      </c>
      <c r="AT173" s="15" t="s">
        <v>157</v>
      </c>
      <c r="AU173" s="15" t="s">
        <v>72</v>
      </c>
      <c r="AY173" s="15" t="s">
        <v>163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5" t="s">
        <v>80</v>
      </c>
      <c r="BK173" s="203">
        <f>ROUND(I173*H173,2)</f>
        <v>0</v>
      </c>
      <c r="BL173" s="15" t="s">
        <v>162</v>
      </c>
      <c r="BM173" s="15" t="s">
        <v>482</v>
      </c>
    </row>
    <row r="174" s="1" customFormat="1">
      <c r="B174" s="36"/>
      <c r="C174" s="37"/>
      <c r="D174" s="204" t="s">
        <v>165</v>
      </c>
      <c r="E174" s="37"/>
      <c r="F174" s="205" t="s">
        <v>483</v>
      </c>
      <c r="G174" s="37"/>
      <c r="H174" s="37"/>
      <c r="I174" s="141"/>
      <c r="J174" s="37"/>
      <c r="K174" s="37"/>
      <c r="L174" s="41"/>
      <c r="M174" s="206"/>
      <c r="N174" s="77"/>
      <c r="O174" s="77"/>
      <c r="P174" s="77"/>
      <c r="Q174" s="77"/>
      <c r="R174" s="77"/>
      <c r="S174" s="77"/>
      <c r="T174" s="78"/>
      <c r="AT174" s="15" t="s">
        <v>165</v>
      </c>
      <c r="AU174" s="15" t="s">
        <v>72</v>
      </c>
    </row>
    <row r="175" s="10" customFormat="1">
      <c r="B175" s="208"/>
      <c r="C175" s="209"/>
      <c r="D175" s="204" t="s">
        <v>169</v>
      </c>
      <c r="E175" s="210" t="s">
        <v>1</v>
      </c>
      <c r="F175" s="211" t="s">
        <v>484</v>
      </c>
      <c r="G175" s="209"/>
      <c r="H175" s="212">
        <v>18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169</v>
      </c>
      <c r="AU175" s="218" t="s">
        <v>72</v>
      </c>
      <c r="AV175" s="10" t="s">
        <v>82</v>
      </c>
      <c r="AW175" s="10" t="s">
        <v>34</v>
      </c>
      <c r="AX175" s="10" t="s">
        <v>80</v>
      </c>
      <c r="AY175" s="218" t="s">
        <v>163</v>
      </c>
    </row>
    <row r="176" s="1" customFormat="1" ht="22.5" customHeight="1">
      <c r="B176" s="36"/>
      <c r="C176" s="192" t="s">
        <v>329</v>
      </c>
      <c r="D176" s="192" t="s">
        <v>157</v>
      </c>
      <c r="E176" s="193" t="s">
        <v>485</v>
      </c>
      <c r="F176" s="194" t="s">
        <v>486</v>
      </c>
      <c r="G176" s="195" t="s">
        <v>173</v>
      </c>
      <c r="H176" s="196">
        <v>9</v>
      </c>
      <c r="I176" s="197"/>
      <c r="J176" s="198">
        <f>ROUND(I176*H176,2)</f>
        <v>0</v>
      </c>
      <c r="K176" s="194" t="s">
        <v>161</v>
      </c>
      <c r="L176" s="41"/>
      <c r="M176" s="199" t="s">
        <v>1</v>
      </c>
      <c r="N176" s="200" t="s">
        <v>43</v>
      </c>
      <c r="O176" s="77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5" t="s">
        <v>162</v>
      </c>
      <c r="AT176" s="15" t="s">
        <v>157</v>
      </c>
      <c r="AU176" s="15" t="s">
        <v>72</v>
      </c>
      <c r="AY176" s="15" t="s">
        <v>163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5" t="s">
        <v>80</v>
      </c>
      <c r="BK176" s="203">
        <f>ROUND(I176*H176,2)</f>
        <v>0</v>
      </c>
      <c r="BL176" s="15" t="s">
        <v>162</v>
      </c>
      <c r="BM176" s="15" t="s">
        <v>487</v>
      </c>
    </row>
    <row r="177" s="1" customFormat="1">
      <c r="B177" s="36"/>
      <c r="C177" s="37"/>
      <c r="D177" s="204" t="s">
        <v>165</v>
      </c>
      <c r="E177" s="37"/>
      <c r="F177" s="205" t="s">
        <v>488</v>
      </c>
      <c r="G177" s="37"/>
      <c r="H177" s="37"/>
      <c r="I177" s="141"/>
      <c r="J177" s="37"/>
      <c r="K177" s="37"/>
      <c r="L177" s="41"/>
      <c r="M177" s="206"/>
      <c r="N177" s="77"/>
      <c r="O177" s="77"/>
      <c r="P177" s="77"/>
      <c r="Q177" s="77"/>
      <c r="R177" s="77"/>
      <c r="S177" s="77"/>
      <c r="T177" s="78"/>
      <c r="AT177" s="15" t="s">
        <v>165</v>
      </c>
      <c r="AU177" s="15" t="s">
        <v>72</v>
      </c>
    </row>
    <row r="178" s="10" customFormat="1">
      <c r="B178" s="208"/>
      <c r="C178" s="209"/>
      <c r="D178" s="204" t="s">
        <v>169</v>
      </c>
      <c r="E178" s="210" t="s">
        <v>1</v>
      </c>
      <c r="F178" s="211" t="s">
        <v>489</v>
      </c>
      <c r="G178" s="209"/>
      <c r="H178" s="212">
        <v>9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169</v>
      </c>
      <c r="AU178" s="218" t="s">
        <v>72</v>
      </c>
      <c r="AV178" s="10" t="s">
        <v>82</v>
      </c>
      <c r="AW178" s="10" t="s">
        <v>34</v>
      </c>
      <c r="AX178" s="10" t="s">
        <v>80</v>
      </c>
      <c r="AY178" s="218" t="s">
        <v>163</v>
      </c>
    </row>
    <row r="179" s="1" customFormat="1" ht="22.5" customHeight="1">
      <c r="B179" s="36"/>
      <c r="C179" s="229" t="s">
        <v>336</v>
      </c>
      <c r="D179" s="229" t="s">
        <v>178</v>
      </c>
      <c r="E179" s="230" t="s">
        <v>490</v>
      </c>
      <c r="F179" s="231" t="s">
        <v>491</v>
      </c>
      <c r="G179" s="232" t="s">
        <v>256</v>
      </c>
      <c r="H179" s="233">
        <v>6.2400000000000002</v>
      </c>
      <c r="I179" s="234"/>
      <c r="J179" s="235">
        <f>ROUND(I179*H179,2)</f>
        <v>0</v>
      </c>
      <c r="K179" s="231" t="s">
        <v>161</v>
      </c>
      <c r="L179" s="236"/>
      <c r="M179" s="237" t="s">
        <v>1</v>
      </c>
      <c r="N179" s="238" t="s">
        <v>43</v>
      </c>
      <c r="O179" s="77"/>
      <c r="P179" s="201">
        <f>O179*H179</f>
        <v>0</v>
      </c>
      <c r="Q179" s="201">
        <v>0.95499999999999996</v>
      </c>
      <c r="R179" s="201">
        <f>Q179*H179</f>
        <v>5.9592000000000001</v>
      </c>
      <c r="S179" s="201">
        <v>0</v>
      </c>
      <c r="T179" s="202">
        <f>S179*H179</f>
        <v>0</v>
      </c>
      <c r="AR179" s="15" t="s">
        <v>181</v>
      </c>
      <c r="AT179" s="15" t="s">
        <v>178</v>
      </c>
      <c r="AU179" s="15" t="s">
        <v>72</v>
      </c>
      <c r="AY179" s="15" t="s">
        <v>163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5" t="s">
        <v>80</v>
      </c>
      <c r="BK179" s="203">
        <f>ROUND(I179*H179,2)</f>
        <v>0</v>
      </c>
      <c r="BL179" s="15" t="s">
        <v>162</v>
      </c>
      <c r="BM179" s="15" t="s">
        <v>492</v>
      </c>
    </row>
    <row r="180" s="1" customFormat="1">
      <c r="B180" s="36"/>
      <c r="C180" s="37"/>
      <c r="D180" s="204" t="s">
        <v>165</v>
      </c>
      <c r="E180" s="37"/>
      <c r="F180" s="205" t="s">
        <v>491</v>
      </c>
      <c r="G180" s="37"/>
      <c r="H180" s="37"/>
      <c r="I180" s="141"/>
      <c r="J180" s="37"/>
      <c r="K180" s="37"/>
      <c r="L180" s="41"/>
      <c r="M180" s="206"/>
      <c r="N180" s="77"/>
      <c r="O180" s="77"/>
      <c r="P180" s="77"/>
      <c r="Q180" s="77"/>
      <c r="R180" s="77"/>
      <c r="S180" s="77"/>
      <c r="T180" s="78"/>
      <c r="AT180" s="15" t="s">
        <v>165</v>
      </c>
      <c r="AU180" s="15" t="s">
        <v>72</v>
      </c>
    </row>
    <row r="181" s="10" customFormat="1">
      <c r="B181" s="208"/>
      <c r="C181" s="209"/>
      <c r="D181" s="204" t="s">
        <v>169</v>
      </c>
      <c r="E181" s="210" t="s">
        <v>1</v>
      </c>
      <c r="F181" s="211" t="s">
        <v>493</v>
      </c>
      <c r="G181" s="209"/>
      <c r="H181" s="212">
        <v>6.2400000000000002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169</v>
      </c>
      <c r="AU181" s="218" t="s">
        <v>72</v>
      </c>
      <c r="AV181" s="10" t="s">
        <v>82</v>
      </c>
      <c r="AW181" s="10" t="s">
        <v>34</v>
      </c>
      <c r="AX181" s="10" t="s">
        <v>80</v>
      </c>
      <c r="AY181" s="218" t="s">
        <v>163</v>
      </c>
    </row>
    <row r="182" s="1" customFormat="1" ht="22.5" customHeight="1">
      <c r="B182" s="36"/>
      <c r="C182" s="192" t="s">
        <v>343</v>
      </c>
      <c r="D182" s="192" t="s">
        <v>157</v>
      </c>
      <c r="E182" s="193" t="s">
        <v>228</v>
      </c>
      <c r="F182" s="194" t="s">
        <v>229</v>
      </c>
      <c r="G182" s="195" t="s">
        <v>173</v>
      </c>
      <c r="H182" s="196">
        <v>660</v>
      </c>
      <c r="I182" s="197"/>
      <c r="J182" s="198">
        <f>ROUND(I182*H182,2)</f>
        <v>0</v>
      </c>
      <c r="K182" s="194" t="s">
        <v>161</v>
      </c>
      <c r="L182" s="41"/>
      <c r="M182" s="199" t="s">
        <v>1</v>
      </c>
      <c r="N182" s="200" t="s">
        <v>43</v>
      </c>
      <c r="O182" s="77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5" t="s">
        <v>162</v>
      </c>
      <c r="AT182" s="15" t="s">
        <v>157</v>
      </c>
      <c r="AU182" s="15" t="s">
        <v>72</v>
      </c>
      <c r="AY182" s="15" t="s">
        <v>163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5" t="s">
        <v>80</v>
      </c>
      <c r="BK182" s="203">
        <f>ROUND(I182*H182,2)</f>
        <v>0</v>
      </c>
      <c r="BL182" s="15" t="s">
        <v>162</v>
      </c>
      <c r="BM182" s="15" t="s">
        <v>494</v>
      </c>
    </row>
    <row r="183" s="1" customFormat="1">
      <c r="B183" s="36"/>
      <c r="C183" s="37"/>
      <c r="D183" s="204" t="s">
        <v>165</v>
      </c>
      <c r="E183" s="37"/>
      <c r="F183" s="205" t="s">
        <v>231</v>
      </c>
      <c r="G183" s="37"/>
      <c r="H183" s="37"/>
      <c r="I183" s="141"/>
      <c r="J183" s="37"/>
      <c r="K183" s="37"/>
      <c r="L183" s="41"/>
      <c r="M183" s="206"/>
      <c r="N183" s="77"/>
      <c r="O183" s="77"/>
      <c r="P183" s="77"/>
      <c r="Q183" s="77"/>
      <c r="R183" s="77"/>
      <c r="S183" s="77"/>
      <c r="T183" s="78"/>
      <c r="AT183" s="15" t="s">
        <v>165</v>
      </c>
      <c r="AU183" s="15" t="s">
        <v>72</v>
      </c>
    </row>
    <row r="184" s="11" customFormat="1">
      <c r="B184" s="219"/>
      <c r="C184" s="220"/>
      <c r="D184" s="204" t="s">
        <v>169</v>
      </c>
      <c r="E184" s="221" t="s">
        <v>1</v>
      </c>
      <c r="F184" s="222" t="s">
        <v>495</v>
      </c>
      <c r="G184" s="220"/>
      <c r="H184" s="221" t="s">
        <v>1</v>
      </c>
      <c r="I184" s="223"/>
      <c r="J184" s="220"/>
      <c r="K184" s="220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169</v>
      </c>
      <c r="AU184" s="228" t="s">
        <v>72</v>
      </c>
      <c r="AV184" s="11" t="s">
        <v>80</v>
      </c>
      <c r="AW184" s="11" t="s">
        <v>34</v>
      </c>
      <c r="AX184" s="11" t="s">
        <v>72</v>
      </c>
      <c r="AY184" s="228" t="s">
        <v>163</v>
      </c>
    </row>
    <row r="185" s="10" customFormat="1">
      <c r="B185" s="208"/>
      <c r="C185" s="209"/>
      <c r="D185" s="204" t="s">
        <v>169</v>
      </c>
      <c r="E185" s="210" t="s">
        <v>1</v>
      </c>
      <c r="F185" s="211" t="s">
        <v>427</v>
      </c>
      <c r="G185" s="209"/>
      <c r="H185" s="212">
        <v>660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169</v>
      </c>
      <c r="AU185" s="218" t="s">
        <v>72</v>
      </c>
      <c r="AV185" s="10" t="s">
        <v>82</v>
      </c>
      <c r="AW185" s="10" t="s">
        <v>34</v>
      </c>
      <c r="AX185" s="10" t="s">
        <v>80</v>
      </c>
      <c r="AY185" s="218" t="s">
        <v>163</v>
      </c>
    </row>
    <row r="186" s="1" customFormat="1" ht="22.5" customHeight="1">
      <c r="B186" s="36"/>
      <c r="C186" s="192" t="s">
        <v>352</v>
      </c>
      <c r="D186" s="192" t="s">
        <v>157</v>
      </c>
      <c r="E186" s="193" t="s">
        <v>496</v>
      </c>
      <c r="F186" s="194" t="s">
        <v>497</v>
      </c>
      <c r="G186" s="195" t="s">
        <v>160</v>
      </c>
      <c r="H186" s="196">
        <v>600</v>
      </c>
      <c r="I186" s="197"/>
      <c r="J186" s="198">
        <f>ROUND(I186*H186,2)</f>
        <v>0</v>
      </c>
      <c r="K186" s="194" t="s">
        <v>161</v>
      </c>
      <c r="L186" s="41"/>
      <c r="M186" s="199" t="s">
        <v>1</v>
      </c>
      <c r="N186" s="200" t="s">
        <v>43</v>
      </c>
      <c r="O186" s="77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5" t="s">
        <v>162</v>
      </c>
      <c r="AT186" s="15" t="s">
        <v>157</v>
      </c>
      <c r="AU186" s="15" t="s">
        <v>72</v>
      </c>
      <c r="AY186" s="15" t="s">
        <v>163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5" t="s">
        <v>80</v>
      </c>
      <c r="BK186" s="203">
        <f>ROUND(I186*H186,2)</f>
        <v>0</v>
      </c>
      <c r="BL186" s="15" t="s">
        <v>162</v>
      </c>
      <c r="BM186" s="15" t="s">
        <v>498</v>
      </c>
    </row>
    <row r="187" s="1" customFormat="1">
      <c r="B187" s="36"/>
      <c r="C187" s="37"/>
      <c r="D187" s="204" t="s">
        <v>165</v>
      </c>
      <c r="E187" s="37"/>
      <c r="F187" s="205" t="s">
        <v>499</v>
      </c>
      <c r="G187" s="37"/>
      <c r="H187" s="37"/>
      <c r="I187" s="141"/>
      <c r="J187" s="37"/>
      <c r="K187" s="37"/>
      <c r="L187" s="41"/>
      <c r="M187" s="206"/>
      <c r="N187" s="77"/>
      <c r="O187" s="77"/>
      <c r="P187" s="77"/>
      <c r="Q187" s="77"/>
      <c r="R187" s="77"/>
      <c r="S187" s="77"/>
      <c r="T187" s="78"/>
      <c r="AT187" s="15" t="s">
        <v>165</v>
      </c>
      <c r="AU187" s="15" t="s">
        <v>72</v>
      </c>
    </row>
    <row r="188" s="10" customFormat="1">
      <c r="B188" s="208"/>
      <c r="C188" s="209"/>
      <c r="D188" s="204" t="s">
        <v>169</v>
      </c>
      <c r="E188" s="210" t="s">
        <v>1</v>
      </c>
      <c r="F188" s="211" t="s">
        <v>500</v>
      </c>
      <c r="G188" s="209"/>
      <c r="H188" s="212">
        <v>600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169</v>
      </c>
      <c r="AU188" s="218" t="s">
        <v>72</v>
      </c>
      <c r="AV188" s="10" t="s">
        <v>82</v>
      </c>
      <c r="AW188" s="10" t="s">
        <v>34</v>
      </c>
      <c r="AX188" s="10" t="s">
        <v>80</v>
      </c>
      <c r="AY188" s="218" t="s">
        <v>163</v>
      </c>
    </row>
    <row r="189" s="1" customFormat="1" ht="22.5" customHeight="1">
      <c r="B189" s="36"/>
      <c r="C189" s="192" t="s">
        <v>357</v>
      </c>
      <c r="D189" s="192" t="s">
        <v>157</v>
      </c>
      <c r="E189" s="193" t="s">
        <v>233</v>
      </c>
      <c r="F189" s="194" t="s">
        <v>234</v>
      </c>
      <c r="G189" s="195" t="s">
        <v>235</v>
      </c>
      <c r="H189" s="196">
        <v>20</v>
      </c>
      <c r="I189" s="197"/>
      <c r="J189" s="198">
        <f>ROUND(I189*H189,2)</f>
        <v>0</v>
      </c>
      <c r="K189" s="194" t="s">
        <v>161</v>
      </c>
      <c r="L189" s="41"/>
      <c r="M189" s="199" t="s">
        <v>1</v>
      </c>
      <c r="N189" s="200" t="s">
        <v>43</v>
      </c>
      <c r="O189" s="77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5" t="s">
        <v>162</v>
      </c>
      <c r="AT189" s="15" t="s">
        <v>157</v>
      </c>
      <c r="AU189" s="15" t="s">
        <v>72</v>
      </c>
      <c r="AY189" s="15" t="s">
        <v>163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5" t="s">
        <v>80</v>
      </c>
      <c r="BK189" s="203">
        <f>ROUND(I189*H189,2)</f>
        <v>0</v>
      </c>
      <c r="BL189" s="15" t="s">
        <v>162</v>
      </c>
      <c r="BM189" s="15" t="s">
        <v>501</v>
      </c>
    </row>
    <row r="190" s="1" customFormat="1">
      <c r="B190" s="36"/>
      <c r="C190" s="37"/>
      <c r="D190" s="204" t="s">
        <v>165</v>
      </c>
      <c r="E190" s="37"/>
      <c r="F190" s="205" t="s">
        <v>237</v>
      </c>
      <c r="G190" s="37"/>
      <c r="H190" s="37"/>
      <c r="I190" s="141"/>
      <c r="J190" s="37"/>
      <c r="K190" s="37"/>
      <c r="L190" s="41"/>
      <c r="M190" s="206"/>
      <c r="N190" s="77"/>
      <c r="O190" s="77"/>
      <c r="P190" s="77"/>
      <c r="Q190" s="77"/>
      <c r="R190" s="77"/>
      <c r="S190" s="77"/>
      <c r="T190" s="78"/>
      <c r="AT190" s="15" t="s">
        <v>165</v>
      </c>
      <c r="AU190" s="15" t="s">
        <v>72</v>
      </c>
    </row>
    <row r="191" s="10" customFormat="1">
      <c r="B191" s="208"/>
      <c r="C191" s="209"/>
      <c r="D191" s="204" t="s">
        <v>169</v>
      </c>
      <c r="E191" s="210" t="s">
        <v>1</v>
      </c>
      <c r="F191" s="211" t="s">
        <v>274</v>
      </c>
      <c r="G191" s="209"/>
      <c r="H191" s="212">
        <v>20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169</v>
      </c>
      <c r="AU191" s="218" t="s">
        <v>72</v>
      </c>
      <c r="AV191" s="10" t="s">
        <v>82</v>
      </c>
      <c r="AW191" s="10" t="s">
        <v>34</v>
      </c>
      <c r="AX191" s="10" t="s">
        <v>80</v>
      </c>
      <c r="AY191" s="218" t="s">
        <v>163</v>
      </c>
    </row>
    <row r="192" s="1" customFormat="1" ht="22.5" customHeight="1">
      <c r="B192" s="36"/>
      <c r="C192" s="192" t="s">
        <v>362</v>
      </c>
      <c r="D192" s="192" t="s">
        <v>157</v>
      </c>
      <c r="E192" s="193" t="s">
        <v>502</v>
      </c>
      <c r="F192" s="194" t="s">
        <v>503</v>
      </c>
      <c r="G192" s="195" t="s">
        <v>235</v>
      </c>
      <c r="H192" s="196">
        <v>10</v>
      </c>
      <c r="I192" s="197"/>
      <c r="J192" s="198">
        <f>ROUND(I192*H192,2)</f>
        <v>0</v>
      </c>
      <c r="K192" s="194" t="s">
        <v>161</v>
      </c>
      <c r="L192" s="41"/>
      <c r="M192" s="199" t="s">
        <v>1</v>
      </c>
      <c r="N192" s="200" t="s">
        <v>43</v>
      </c>
      <c r="O192" s="77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5" t="s">
        <v>162</v>
      </c>
      <c r="AT192" s="15" t="s">
        <v>157</v>
      </c>
      <c r="AU192" s="15" t="s">
        <v>72</v>
      </c>
      <c r="AY192" s="15" t="s">
        <v>163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5" t="s">
        <v>80</v>
      </c>
      <c r="BK192" s="203">
        <f>ROUND(I192*H192,2)</f>
        <v>0</v>
      </c>
      <c r="BL192" s="15" t="s">
        <v>162</v>
      </c>
      <c r="BM192" s="15" t="s">
        <v>504</v>
      </c>
    </row>
    <row r="193" s="1" customFormat="1">
      <c r="B193" s="36"/>
      <c r="C193" s="37"/>
      <c r="D193" s="204" t="s">
        <v>165</v>
      </c>
      <c r="E193" s="37"/>
      <c r="F193" s="205" t="s">
        <v>505</v>
      </c>
      <c r="G193" s="37"/>
      <c r="H193" s="37"/>
      <c r="I193" s="141"/>
      <c r="J193" s="37"/>
      <c r="K193" s="37"/>
      <c r="L193" s="41"/>
      <c r="M193" s="206"/>
      <c r="N193" s="77"/>
      <c r="O193" s="77"/>
      <c r="P193" s="77"/>
      <c r="Q193" s="77"/>
      <c r="R193" s="77"/>
      <c r="S193" s="77"/>
      <c r="T193" s="78"/>
      <c r="AT193" s="15" t="s">
        <v>165</v>
      </c>
      <c r="AU193" s="15" t="s">
        <v>72</v>
      </c>
    </row>
    <row r="194" s="10" customFormat="1">
      <c r="B194" s="208"/>
      <c r="C194" s="209"/>
      <c r="D194" s="204" t="s">
        <v>169</v>
      </c>
      <c r="E194" s="210" t="s">
        <v>1</v>
      </c>
      <c r="F194" s="211" t="s">
        <v>216</v>
      </c>
      <c r="G194" s="209"/>
      <c r="H194" s="212">
        <v>10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169</v>
      </c>
      <c r="AU194" s="218" t="s">
        <v>72</v>
      </c>
      <c r="AV194" s="10" t="s">
        <v>82</v>
      </c>
      <c r="AW194" s="10" t="s">
        <v>34</v>
      </c>
      <c r="AX194" s="10" t="s">
        <v>80</v>
      </c>
      <c r="AY194" s="218" t="s">
        <v>163</v>
      </c>
    </row>
    <row r="195" s="1" customFormat="1" ht="22.5" customHeight="1">
      <c r="B195" s="36"/>
      <c r="C195" s="192" t="s">
        <v>367</v>
      </c>
      <c r="D195" s="192" t="s">
        <v>157</v>
      </c>
      <c r="E195" s="193" t="s">
        <v>239</v>
      </c>
      <c r="F195" s="194" t="s">
        <v>240</v>
      </c>
      <c r="G195" s="195" t="s">
        <v>235</v>
      </c>
      <c r="H195" s="196">
        <v>6</v>
      </c>
      <c r="I195" s="197"/>
      <c r="J195" s="198">
        <f>ROUND(I195*H195,2)</f>
        <v>0</v>
      </c>
      <c r="K195" s="194" t="s">
        <v>161</v>
      </c>
      <c r="L195" s="41"/>
      <c r="M195" s="199" t="s">
        <v>1</v>
      </c>
      <c r="N195" s="200" t="s">
        <v>43</v>
      </c>
      <c r="O195" s="77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5" t="s">
        <v>162</v>
      </c>
      <c r="AT195" s="15" t="s">
        <v>157</v>
      </c>
      <c r="AU195" s="15" t="s">
        <v>72</v>
      </c>
      <c r="AY195" s="15" t="s">
        <v>163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5" t="s">
        <v>80</v>
      </c>
      <c r="BK195" s="203">
        <f>ROUND(I195*H195,2)</f>
        <v>0</v>
      </c>
      <c r="BL195" s="15" t="s">
        <v>162</v>
      </c>
      <c r="BM195" s="15" t="s">
        <v>506</v>
      </c>
    </row>
    <row r="196" s="1" customFormat="1">
      <c r="B196" s="36"/>
      <c r="C196" s="37"/>
      <c r="D196" s="204" t="s">
        <v>165</v>
      </c>
      <c r="E196" s="37"/>
      <c r="F196" s="205" t="s">
        <v>242</v>
      </c>
      <c r="G196" s="37"/>
      <c r="H196" s="37"/>
      <c r="I196" s="141"/>
      <c r="J196" s="37"/>
      <c r="K196" s="37"/>
      <c r="L196" s="41"/>
      <c r="M196" s="206"/>
      <c r="N196" s="77"/>
      <c r="O196" s="77"/>
      <c r="P196" s="77"/>
      <c r="Q196" s="77"/>
      <c r="R196" s="77"/>
      <c r="S196" s="77"/>
      <c r="T196" s="78"/>
      <c r="AT196" s="15" t="s">
        <v>165</v>
      </c>
      <c r="AU196" s="15" t="s">
        <v>72</v>
      </c>
    </row>
    <row r="197" s="10" customFormat="1">
      <c r="B197" s="208"/>
      <c r="C197" s="209"/>
      <c r="D197" s="204" t="s">
        <v>169</v>
      </c>
      <c r="E197" s="210" t="s">
        <v>1</v>
      </c>
      <c r="F197" s="211" t="s">
        <v>189</v>
      </c>
      <c r="G197" s="209"/>
      <c r="H197" s="212">
        <v>6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169</v>
      </c>
      <c r="AU197" s="218" t="s">
        <v>72</v>
      </c>
      <c r="AV197" s="10" t="s">
        <v>82</v>
      </c>
      <c r="AW197" s="10" t="s">
        <v>34</v>
      </c>
      <c r="AX197" s="10" t="s">
        <v>80</v>
      </c>
      <c r="AY197" s="218" t="s">
        <v>163</v>
      </c>
    </row>
    <row r="198" s="1" customFormat="1" ht="22.5" customHeight="1">
      <c r="B198" s="36"/>
      <c r="C198" s="192" t="s">
        <v>375</v>
      </c>
      <c r="D198" s="192" t="s">
        <v>157</v>
      </c>
      <c r="E198" s="193" t="s">
        <v>507</v>
      </c>
      <c r="F198" s="194" t="s">
        <v>508</v>
      </c>
      <c r="G198" s="195" t="s">
        <v>160</v>
      </c>
      <c r="H198" s="196">
        <v>1708</v>
      </c>
      <c r="I198" s="197"/>
      <c r="J198" s="198">
        <f>ROUND(I198*H198,2)</f>
        <v>0</v>
      </c>
      <c r="K198" s="194" t="s">
        <v>161</v>
      </c>
      <c r="L198" s="41"/>
      <c r="M198" s="199" t="s">
        <v>1</v>
      </c>
      <c r="N198" s="200" t="s">
        <v>43</v>
      </c>
      <c r="O198" s="77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5" t="s">
        <v>162</v>
      </c>
      <c r="AT198" s="15" t="s">
        <v>157</v>
      </c>
      <c r="AU198" s="15" t="s">
        <v>72</v>
      </c>
      <c r="AY198" s="15" t="s">
        <v>163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5" t="s">
        <v>80</v>
      </c>
      <c r="BK198" s="203">
        <f>ROUND(I198*H198,2)</f>
        <v>0</v>
      </c>
      <c r="BL198" s="15" t="s">
        <v>162</v>
      </c>
      <c r="BM198" s="15" t="s">
        <v>509</v>
      </c>
    </row>
    <row r="199" s="1" customFormat="1">
      <c r="B199" s="36"/>
      <c r="C199" s="37"/>
      <c r="D199" s="204" t="s">
        <v>165</v>
      </c>
      <c r="E199" s="37"/>
      <c r="F199" s="205" t="s">
        <v>510</v>
      </c>
      <c r="G199" s="37"/>
      <c r="H199" s="37"/>
      <c r="I199" s="141"/>
      <c r="J199" s="37"/>
      <c r="K199" s="37"/>
      <c r="L199" s="41"/>
      <c r="M199" s="206"/>
      <c r="N199" s="77"/>
      <c r="O199" s="77"/>
      <c r="P199" s="77"/>
      <c r="Q199" s="77"/>
      <c r="R199" s="77"/>
      <c r="S199" s="77"/>
      <c r="T199" s="78"/>
      <c r="AT199" s="15" t="s">
        <v>165</v>
      </c>
      <c r="AU199" s="15" t="s">
        <v>72</v>
      </c>
    </row>
    <row r="200" s="1" customFormat="1">
      <c r="B200" s="36"/>
      <c r="C200" s="37"/>
      <c r="D200" s="204" t="s">
        <v>167</v>
      </c>
      <c r="E200" s="37"/>
      <c r="F200" s="207" t="s">
        <v>168</v>
      </c>
      <c r="G200" s="37"/>
      <c r="H200" s="37"/>
      <c r="I200" s="141"/>
      <c r="J200" s="37"/>
      <c r="K200" s="37"/>
      <c r="L200" s="41"/>
      <c r="M200" s="206"/>
      <c r="N200" s="77"/>
      <c r="O200" s="77"/>
      <c r="P200" s="77"/>
      <c r="Q200" s="77"/>
      <c r="R200" s="77"/>
      <c r="S200" s="77"/>
      <c r="T200" s="78"/>
      <c r="AT200" s="15" t="s">
        <v>167</v>
      </c>
      <c r="AU200" s="15" t="s">
        <v>72</v>
      </c>
    </row>
    <row r="201" s="10" customFormat="1">
      <c r="B201" s="208"/>
      <c r="C201" s="209"/>
      <c r="D201" s="204" t="s">
        <v>169</v>
      </c>
      <c r="E201" s="210" t="s">
        <v>1</v>
      </c>
      <c r="F201" s="211" t="s">
        <v>511</v>
      </c>
      <c r="G201" s="209"/>
      <c r="H201" s="212">
        <v>1708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169</v>
      </c>
      <c r="AU201" s="218" t="s">
        <v>72</v>
      </c>
      <c r="AV201" s="10" t="s">
        <v>82</v>
      </c>
      <c r="AW201" s="10" t="s">
        <v>34</v>
      </c>
      <c r="AX201" s="10" t="s">
        <v>80</v>
      </c>
      <c r="AY201" s="218" t="s">
        <v>163</v>
      </c>
    </row>
    <row r="202" s="1" customFormat="1" ht="22.5" customHeight="1">
      <c r="B202" s="36"/>
      <c r="C202" s="192" t="s">
        <v>226</v>
      </c>
      <c r="D202" s="192" t="s">
        <v>157</v>
      </c>
      <c r="E202" s="193" t="s">
        <v>249</v>
      </c>
      <c r="F202" s="194" t="s">
        <v>250</v>
      </c>
      <c r="G202" s="195" t="s">
        <v>235</v>
      </c>
      <c r="H202" s="196">
        <v>6</v>
      </c>
      <c r="I202" s="197"/>
      <c r="J202" s="198">
        <f>ROUND(I202*H202,2)</f>
        <v>0</v>
      </c>
      <c r="K202" s="194" t="s">
        <v>161</v>
      </c>
      <c r="L202" s="41"/>
      <c r="M202" s="199" t="s">
        <v>1</v>
      </c>
      <c r="N202" s="200" t="s">
        <v>43</v>
      </c>
      <c r="O202" s="77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15" t="s">
        <v>162</v>
      </c>
      <c r="AT202" s="15" t="s">
        <v>157</v>
      </c>
      <c r="AU202" s="15" t="s">
        <v>72</v>
      </c>
      <c r="AY202" s="15" t="s">
        <v>163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5" t="s">
        <v>80</v>
      </c>
      <c r="BK202" s="203">
        <f>ROUND(I202*H202,2)</f>
        <v>0</v>
      </c>
      <c r="BL202" s="15" t="s">
        <v>162</v>
      </c>
      <c r="BM202" s="15" t="s">
        <v>512</v>
      </c>
    </row>
    <row r="203" s="1" customFormat="1">
      <c r="B203" s="36"/>
      <c r="C203" s="37"/>
      <c r="D203" s="204" t="s">
        <v>165</v>
      </c>
      <c r="E203" s="37"/>
      <c r="F203" s="205" t="s">
        <v>252</v>
      </c>
      <c r="G203" s="37"/>
      <c r="H203" s="37"/>
      <c r="I203" s="141"/>
      <c r="J203" s="37"/>
      <c r="K203" s="37"/>
      <c r="L203" s="41"/>
      <c r="M203" s="206"/>
      <c r="N203" s="77"/>
      <c r="O203" s="77"/>
      <c r="P203" s="77"/>
      <c r="Q203" s="77"/>
      <c r="R203" s="77"/>
      <c r="S203" s="77"/>
      <c r="T203" s="78"/>
      <c r="AT203" s="15" t="s">
        <v>165</v>
      </c>
      <c r="AU203" s="15" t="s">
        <v>72</v>
      </c>
    </row>
    <row r="204" s="10" customFormat="1">
      <c r="B204" s="208"/>
      <c r="C204" s="209"/>
      <c r="D204" s="204" t="s">
        <v>169</v>
      </c>
      <c r="E204" s="210" t="s">
        <v>1</v>
      </c>
      <c r="F204" s="211" t="s">
        <v>189</v>
      </c>
      <c r="G204" s="209"/>
      <c r="H204" s="212">
        <v>6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169</v>
      </c>
      <c r="AU204" s="218" t="s">
        <v>72</v>
      </c>
      <c r="AV204" s="10" t="s">
        <v>82</v>
      </c>
      <c r="AW204" s="10" t="s">
        <v>34</v>
      </c>
      <c r="AX204" s="10" t="s">
        <v>80</v>
      </c>
      <c r="AY204" s="218" t="s">
        <v>163</v>
      </c>
    </row>
    <row r="205" s="1" customFormat="1" ht="22.5" customHeight="1">
      <c r="B205" s="36"/>
      <c r="C205" s="192" t="s">
        <v>513</v>
      </c>
      <c r="D205" s="192" t="s">
        <v>157</v>
      </c>
      <c r="E205" s="193" t="s">
        <v>514</v>
      </c>
      <c r="F205" s="194" t="s">
        <v>515</v>
      </c>
      <c r="G205" s="195" t="s">
        <v>160</v>
      </c>
      <c r="H205" s="196">
        <v>45</v>
      </c>
      <c r="I205" s="197"/>
      <c r="J205" s="198">
        <f>ROUND(I205*H205,2)</f>
        <v>0</v>
      </c>
      <c r="K205" s="194" t="s">
        <v>161</v>
      </c>
      <c r="L205" s="41"/>
      <c r="M205" s="199" t="s">
        <v>1</v>
      </c>
      <c r="N205" s="200" t="s">
        <v>43</v>
      </c>
      <c r="O205" s="77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5" t="s">
        <v>162</v>
      </c>
      <c r="AT205" s="15" t="s">
        <v>157</v>
      </c>
      <c r="AU205" s="15" t="s">
        <v>72</v>
      </c>
      <c r="AY205" s="15" t="s">
        <v>163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5" t="s">
        <v>80</v>
      </c>
      <c r="BK205" s="203">
        <f>ROUND(I205*H205,2)</f>
        <v>0</v>
      </c>
      <c r="BL205" s="15" t="s">
        <v>162</v>
      </c>
      <c r="BM205" s="15" t="s">
        <v>516</v>
      </c>
    </row>
    <row r="206" s="1" customFormat="1">
      <c r="B206" s="36"/>
      <c r="C206" s="37"/>
      <c r="D206" s="204" t="s">
        <v>165</v>
      </c>
      <c r="E206" s="37"/>
      <c r="F206" s="205" t="s">
        <v>517</v>
      </c>
      <c r="G206" s="37"/>
      <c r="H206" s="37"/>
      <c r="I206" s="141"/>
      <c r="J206" s="37"/>
      <c r="K206" s="37"/>
      <c r="L206" s="41"/>
      <c r="M206" s="206"/>
      <c r="N206" s="77"/>
      <c r="O206" s="77"/>
      <c r="P206" s="77"/>
      <c r="Q206" s="77"/>
      <c r="R206" s="77"/>
      <c r="S206" s="77"/>
      <c r="T206" s="78"/>
      <c r="AT206" s="15" t="s">
        <v>165</v>
      </c>
      <c r="AU206" s="15" t="s">
        <v>72</v>
      </c>
    </row>
    <row r="207" s="11" customFormat="1">
      <c r="B207" s="219"/>
      <c r="C207" s="220"/>
      <c r="D207" s="204" t="s">
        <v>169</v>
      </c>
      <c r="E207" s="221" t="s">
        <v>1</v>
      </c>
      <c r="F207" s="222" t="s">
        <v>459</v>
      </c>
      <c r="G207" s="220"/>
      <c r="H207" s="221" t="s">
        <v>1</v>
      </c>
      <c r="I207" s="223"/>
      <c r="J207" s="220"/>
      <c r="K207" s="220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169</v>
      </c>
      <c r="AU207" s="228" t="s">
        <v>72</v>
      </c>
      <c r="AV207" s="11" t="s">
        <v>80</v>
      </c>
      <c r="AW207" s="11" t="s">
        <v>34</v>
      </c>
      <c r="AX207" s="11" t="s">
        <v>72</v>
      </c>
      <c r="AY207" s="228" t="s">
        <v>163</v>
      </c>
    </row>
    <row r="208" s="10" customFormat="1">
      <c r="B208" s="208"/>
      <c r="C208" s="209"/>
      <c r="D208" s="204" t="s">
        <v>169</v>
      </c>
      <c r="E208" s="210" t="s">
        <v>1</v>
      </c>
      <c r="F208" s="211" t="s">
        <v>518</v>
      </c>
      <c r="G208" s="209"/>
      <c r="H208" s="212">
        <v>45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169</v>
      </c>
      <c r="AU208" s="218" t="s">
        <v>72</v>
      </c>
      <c r="AV208" s="10" t="s">
        <v>82</v>
      </c>
      <c r="AW208" s="10" t="s">
        <v>34</v>
      </c>
      <c r="AX208" s="10" t="s">
        <v>80</v>
      </c>
      <c r="AY208" s="218" t="s">
        <v>163</v>
      </c>
    </row>
    <row r="209" s="1" customFormat="1" ht="22.5" customHeight="1">
      <c r="B209" s="36"/>
      <c r="C209" s="192" t="s">
        <v>519</v>
      </c>
      <c r="D209" s="192" t="s">
        <v>157</v>
      </c>
      <c r="E209" s="193" t="s">
        <v>520</v>
      </c>
      <c r="F209" s="194" t="s">
        <v>521</v>
      </c>
      <c r="G209" s="195" t="s">
        <v>160</v>
      </c>
      <c r="H209" s="196">
        <v>45</v>
      </c>
      <c r="I209" s="197"/>
      <c r="J209" s="198">
        <f>ROUND(I209*H209,2)</f>
        <v>0</v>
      </c>
      <c r="K209" s="194" t="s">
        <v>161</v>
      </c>
      <c r="L209" s="41"/>
      <c r="M209" s="199" t="s">
        <v>1</v>
      </c>
      <c r="N209" s="200" t="s">
        <v>43</v>
      </c>
      <c r="O209" s="77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5" t="s">
        <v>162</v>
      </c>
      <c r="AT209" s="15" t="s">
        <v>157</v>
      </c>
      <c r="AU209" s="15" t="s">
        <v>72</v>
      </c>
      <c r="AY209" s="15" t="s">
        <v>163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5" t="s">
        <v>80</v>
      </c>
      <c r="BK209" s="203">
        <f>ROUND(I209*H209,2)</f>
        <v>0</v>
      </c>
      <c r="BL209" s="15" t="s">
        <v>162</v>
      </c>
      <c r="BM209" s="15" t="s">
        <v>522</v>
      </c>
    </row>
    <row r="210" s="1" customFormat="1">
      <c r="B210" s="36"/>
      <c r="C210" s="37"/>
      <c r="D210" s="204" t="s">
        <v>165</v>
      </c>
      <c r="E210" s="37"/>
      <c r="F210" s="205" t="s">
        <v>523</v>
      </c>
      <c r="G210" s="37"/>
      <c r="H210" s="37"/>
      <c r="I210" s="141"/>
      <c r="J210" s="37"/>
      <c r="K210" s="37"/>
      <c r="L210" s="41"/>
      <c r="M210" s="206"/>
      <c r="N210" s="77"/>
      <c r="O210" s="77"/>
      <c r="P210" s="77"/>
      <c r="Q210" s="77"/>
      <c r="R210" s="77"/>
      <c r="S210" s="77"/>
      <c r="T210" s="78"/>
      <c r="AT210" s="15" t="s">
        <v>165</v>
      </c>
      <c r="AU210" s="15" t="s">
        <v>72</v>
      </c>
    </row>
    <row r="211" s="11" customFormat="1">
      <c r="B211" s="219"/>
      <c r="C211" s="220"/>
      <c r="D211" s="204" t="s">
        <v>169</v>
      </c>
      <c r="E211" s="221" t="s">
        <v>1</v>
      </c>
      <c r="F211" s="222" t="s">
        <v>459</v>
      </c>
      <c r="G211" s="220"/>
      <c r="H211" s="221" t="s">
        <v>1</v>
      </c>
      <c r="I211" s="223"/>
      <c r="J211" s="220"/>
      <c r="K211" s="220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169</v>
      </c>
      <c r="AU211" s="228" t="s">
        <v>72</v>
      </c>
      <c r="AV211" s="11" t="s">
        <v>80</v>
      </c>
      <c r="AW211" s="11" t="s">
        <v>34</v>
      </c>
      <c r="AX211" s="11" t="s">
        <v>72</v>
      </c>
      <c r="AY211" s="228" t="s">
        <v>163</v>
      </c>
    </row>
    <row r="212" s="10" customFormat="1">
      <c r="B212" s="208"/>
      <c r="C212" s="209"/>
      <c r="D212" s="204" t="s">
        <v>169</v>
      </c>
      <c r="E212" s="210" t="s">
        <v>1</v>
      </c>
      <c r="F212" s="211" t="s">
        <v>518</v>
      </c>
      <c r="G212" s="209"/>
      <c r="H212" s="212">
        <v>45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169</v>
      </c>
      <c r="AU212" s="218" t="s">
        <v>72</v>
      </c>
      <c r="AV212" s="10" t="s">
        <v>82</v>
      </c>
      <c r="AW212" s="10" t="s">
        <v>34</v>
      </c>
      <c r="AX212" s="10" t="s">
        <v>80</v>
      </c>
      <c r="AY212" s="218" t="s">
        <v>163</v>
      </c>
    </row>
    <row r="213" s="1" customFormat="1" ht="22.5" customHeight="1">
      <c r="B213" s="36"/>
      <c r="C213" s="192" t="s">
        <v>524</v>
      </c>
      <c r="D213" s="192" t="s">
        <v>157</v>
      </c>
      <c r="E213" s="193" t="s">
        <v>261</v>
      </c>
      <c r="F213" s="194" t="s">
        <v>262</v>
      </c>
      <c r="G213" s="195" t="s">
        <v>256</v>
      </c>
      <c r="H213" s="196">
        <v>466</v>
      </c>
      <c r="I213" s="197"/>
      <c r="J213" s="198">
        <f>ROUND(I213*H213,2)</f>
        <v>0</v>
      </c>
      <c r="K213" s="194" t="s">
        <v>161</v>
      </c>
      <c r="L213" s="41"/>
      <c r="M213" s="199" t="s">
        <v>1</v>
      </c>
      <c r="N213" s="200" t="s">
        <v>43</v>
      </c>
      <c r="O213" s="77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5" t="s">
        <v>162</v>
      </c>
      <c r="AT213" s="15" t="s">
        <v>157</v>
      </c>
      <c r="AU213" s="15" t="s">
        <v>72</v>
      </c>
      <c r="AY213" s="15" t="s">
        <v>163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5" t="s">
        <v>80</v>
      </c>
      <c r="BK213" s="203">
        <f>ROUND(I213*H213,2)</f>
        <v>0</v>
      </c>
      <c r="BL213" s="15" t="s">
        <v>162</v>
      </c>
      <c r="BM213" s="15" t="s">
        <v>525</v>
      </c>
    </row>
    <row r="214" s="1" customFormat="1">
      <c r="B214" s="36"/>
      <c r="C214" s="37"/>
      <c r="D214" s="204" t="s">
        <v>165</v>
      </c>
      <c r="E214" s="37"/>
      <c r="F214" s="205" t="s">
        <v>264</v>
      </c>
      <c r="G214" s="37"/>
      <c r="H214" s="37"/>
      <c r="I214" s="141"/>
      <c r="J214" s="37"/>
      <c r="K214" s="37"/>
      <c r="L214" s="41"/>
      <c r="M214" s="206"/>
      <c r="N214" s="77"/>
      <c r="O214" s="77"/>
      <c r="P214" s="77"/>
      <c r="Q214" s="77"/>
      <c r="R214" s="77"/>
      <c r="S214" s="77"/>
      <c r="T214" s="78"/>
      <c r="AT214" s="15" t="s">
        <v>165</v>
      </c>
      <c r="AU214" s="15" t="s">
        <v>72</v>
      </c>
    </row>
    <row r="215" s="11" customFormat="1">
      <c r="B215" s="219"/>
      <c r="C215" s="220"/>
      <c r="D215" s="204" t="s">
        <v>169</v>
      </c>
      <c r="E215" s="221" t="s">
        <v>1</v>
      </c>
      <c r="F215" s="222" t="s">
        <v>526</v>
      </c>
      <c r="G215" s="220"/>
      <c r="H215" s="221" t="s">
        <v>1</v>
      </c>
      <c r="I215" s="223"/>
      <c r="J215" s="220"/>
      <c r="K215" s="220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169</v>
      </c>
      <c r="AU215" s="228" t="s">
        <v>72</v>
      </c>
      <c r="AV215" s="11" t="s">
        <v>80</v>
      </c>
      <c r="AW215" s="11" t="s">
        <v>34</v>
      </c>
      <c r="AX215" s="11" t="s">
        <v>72</v>
      </c>
      <c r="AY215" s="228" t="s">
        <v>163</v>
      </c>
    </row>
    <row r="216" s="10" customFormat="1">
      <c r="B216" s="208"/>
      <c r="C216" s="209"/>
      <c r="D216" s="204" t="s">
        <v>169</v>
      </c>
      <c r="E216" s="210" t="s">
        <v>1</v>
      </c>
      <c r="F216" s="211" t="s">
        <v>395</v>
      </c>
      <c r="G216" s="209"/>
      <c r="H216" s="212">
        <v>400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169</v>
      </c>
      <c r="AU216" s="218" t="s">
        <v>72</v>
      </c>
      <c r="AV216" s="10" t="s">
        <v>82</v>
      </c>
      <c r="AW216" s="10" t="s">
        <v>34</v>
      </c>
      <c r="AX216" s="10" t="s">
        <v>72</v>
      </c>
      <c r="AY216" s="218" t="s">
        <v>163</v>
      </c>
    </row>
    <row r="217" s="11" customFormat="1">
      <c r="B217" s="219"/>
      <c r="C217" s="220"/>
      <c r="D217" s="204" t="s">
        <v>169</v>
      </c>
      <c r="E217" s="221" t="s">
        <v>1</v>
      </c>
      <c r="F217" s="222" t="s">
        <v>266</v>
      </c>
      <c r="G217" s="220"/>
      <c r="H217" s="221" t="s">
        <v>1</v>
      </c>
      <c r="I217" s="223"/>
      <c r="J217" s="220"/>
      <c r="K217" s="220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169</v>
      </c>
      <c r="AU217" s="228" t="s">
        <v>72</v>
      </c>
      <c r="AV217" s="11" t="s">
        <v>80</v>
      </c>
      <c r="AW217" s="11" t="s">
        <v>34</v>
      </c>
      <c r="AX217" s="11" t="s">
        <v>72</v>
      </c>
      <c r="AY217" s="228" t="s">
        <v>163</v>
      </c>
    </row>
    <row r="218" s="10" customFormat="1">
      <c r="B218" s="208"/>
      <c r="C218" s="209"/>
      <c r="D218" s="204" t="s">
        <v>169</v>
      </c>
      <c r="E218" s="210" t="s">
        <v>1</v>
      </c>
      <c r="F218" s="211" t="s">
        <v>527</v>
      </c>
      <c r="G218" s="209"/>
      <c r="H218" s="212">
        <v>66</v>
      </c>
      <c r="I218" s="213"/>
      <c r="J218" s="209"/>
      <c r="K218" s="209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169</v>
      </c>
      <c r="AU218" s="218" t="s">
        <v>72</v>
      </c>
      <c r="AV218" s="10" t="s">
        <v>82</v>
      </c>
      <c r="AW218" s="10" t="s">
        <v>34</v>
      </c>
      <c r="AX218" s="10" t="s">
        <v>72</v>
      </c>
      <c r="AY218" s="218" t="s">
        <v>163</v>
      </c>
    </row>
    <row r="219" s="12" customFormat="1">
      <c r="B219" s="239"/>
      <c r="C219" s="240"/>
      <c r="D219" s="204" t="s">
        <v>169</v>
      </c>
      <c r="E219" s="241" t="s">
        <v>1</v>
      </c>
      <c r="F219" s="242" t="s">
        <v>190</v>
      </c>
      <c r="G219" s="240"/>
      <c r="H219" s="243">
        <v>466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AT219" s="249" t="s">
        <v>169</v>
      </c>
      <c r="AU219" s="249" t="s">
        <v>72</v>
      </c>
      <c r="AV219" s="12" t="s">
        <v>162</v>
      </c>
      <c r="AW219" s="12" t="s">
        <v>34</v>
      </c>
      <c r="AX219" s="12" t="s">
        <v>80</v>
      </c>
      <c r="AY219" s="249" t="s">
        <v>163</v>
      </c>
    </row>
    <row r="220" s="1" customFormat="1" ht="22.5" customHeight="1">
      <c r="B220" s="36"/>
      <c r="C220" s="229" t="s">
        <v>528</v>
      </c>
      <c r="D220" s="229" t="s">
        <v>178</v>
      </c>
      <c r="E220" s="230" t="s">
        <v>269</v>
      </c>
      <c r="F220" s="231" t="s">
        <v>270</v>
      </c>
      <c r="G220" s="232" t="s">
        <v>271</v>
      </c>
      <c r="H220" s="233">
        <v>605.79999999999995</v>
      </c>
      <c r="I220" s="234"/>
      <c r="J220" s="235">
        <f>ROUND(I220*H220,2)</f>
        <v>0</v>
      </c>
      <c r="K220" s="231" t="s">
        <v>161</v>
      </c>
      <c r="L220" s="236"/>
      <c r="M220" s="237" t="s">
        <v>1</v>
      </c>
      <c r="N220" s="238" t="s">
        <v>43</v>
      </c>
      <c r="O220" s="77"/>
      <c r="P220" s="201">
        <f>O220*H220</f>
        <v>0</v>
      </c>
      <c r="Q220" s="201">
        <v>1</v>
      </c>
      <c r="R220" s="201">
        <f>Q220*H220</f>
        <v>605.79999999999995</v>
      </c>
      <c r="S220" s="201">
        <v>0</v>
      </c>
      <c r="T220" s="202">
        <f>S220*H220</f>
        <v>0</v>
      </c>
      <c r="AR220" s="15" t="s">
        <v>181</v>
      </c>
      <c r="AT220" s="15" t="s">
        <v>178</v>
      </c>
      <c r="AU220" s="15" t="s">
        <v>72</v>
      </c>
      <c r="AY220" s="15" t="s">
        <v>163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5" t="s">
        <v>80</v>
      </c>
      <c r="BK220" s="203">
        <f>ROUND(I220*H220,2)</f>
        <v>0</v>
      </c>
      <c r="BL220" s="15" t="s">
        <v>162</v>
      </c>
      <c r="BM220" s="15" t="s">
        <v>529</v>
      </c>
    </row>
    <row r="221" s="1" customFormat="1">
      <c r="B221" s="36"/>
      <c r="C221" s="37"/>
      <c r="D221" s="204" t="s">
        <v>165</v>
      </c>
      <c r="E221" s="37"/>
      <c r="F221" s="205" t="s">
        <v>270</v>
      </c>
      <c r="G221" s="37"/>
      <c r="H221" s="37"/>
      <c r="I221" s="141"/>
      <c r="J221" s="37"/>
      <c r="K221" s="37"/>
      <c r="L221" s="41"/>
      <c r="M221" s="206"/>
      <c r="N221" s="77"/>
      <c r="O221" s="77"/>
      <c r="P221" s="77"/>
      <c r="Q221" s="77"/>
      <c r="R221" s="77"/>
      <c r="S221" s="77"/>
      <c r="T221" s="78"/>
      <c r="AT221" s="15" t="s">
        <v>165</v>
      </c>
      <c r="AU221" s="15" t="s">
        <v>72</v>
      </c>
    </row>
    <row r="222" s="10" customFormat="1">
      <c r="B222" s="208"/>
      <c r="C222" s="209"/>
      <c r="D222" s="204" t="s">
        <v>169</v>
      </c>
      <c r="E222" s="210" t="s">
        <v>1</v>
      </c>
      <c r="F222" s="211" t="s">
        <v>530</v>
      </c>
      <c r="G222" s="209"/>
      <c r="H222" s="212">
        <v>605.79999999999995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169</v>
      </c>
      <c r="AU222" s="218" t="s">
        <v>72</v>
      </c>
      <c r="AV222" s="10" t="s">
        <v>82</v>
      </c>
      <c r="AW222" s="10" t="s">
        <v>34</v>
      </c>
      <c r="AX222" s="10" t="s">
        <v>80</v>
      </c>
      <c r="AY222" s="218" t="s">
        <v>163</v>
      </c>
    </row>
    <row r="223" s="1" customFormat="1" ht="22.5" customHeight="1">
      <c r="B223" s="36"/>
      <c r="C223" s="192" t="s">
        <v>531</v>
      </c>
      <c r="D223" s="192" t="s">
        <v>157</v>
      </c>
      <c r="E223" s="193" t="s">
        <v>532</v>
      </c>
      <c r="F223" s="194" t="s">
        <v>533</v>
      </c>
      <c r="G223" s="195" t="s">
        <v>277</v>
      </c>
      <c r="H223" s="196">
        <v>2550</v>
      </c>
      <c r="I223" s="197"/>
      <c r="J223" s="198">
        <f>ROUND(I223*H223,2)</f>
        <v>0</v>
      </c>
      <c r="K223" s="194" t="s">
        <v>161</v>
      </c>
      <c r="L223" s="41"/>
      <c r="M223" s="199" t="s">
        <v>1</v>
      </c>
      <c r="N223" s="200" t="s">
        <v>43</v>
      </c>
      <c r="O223" s="77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5" t="s">
        <v>162</v>
      </c>
      <c r="AT223" s="15" t="s">
        <v>157</v>
      </c>
      <c r="AU223" s="15" t="s">
        <v>72</v>
      </c>
      <c r="AY223" s="15" t="s">
        <v>163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5" t="s">
        <v>80</v>
      </c>
      <c r="BK223" s="203">
        <f>ROUND(I223*H223,2)</f>
        <v>0</v>
      </c>
      <c r="BL223" s="15" t="s">
        <v>162</v>
      </c>
      <c r="BM223" s="15" t="s">
        <v>534</v>
      </c>
    </row>
    <row r="224" s="1" customFormat="1">
      <c r="B224" s="36"/>
      <c r="C224" s="37"/>
      <c r="D224" s="204" t="s">
        <v>165</v>
      </c>
      <c r="E224" s="37"/>
      <c r="F224" s="205" t="s">
        <v>535</v>
      </c>
      <c r="G224" s="37"/>
      <c r="H224" s="37"/>
      <c r="I224" s="141"/>
      <c r="J224" s="37"/>
      <c r="K224" s="37"/>
      <c r="L224" s="41"/>
      <c r="M224" s="206"/>
      <c r="N224" s="77"/>
      <c r="O224" s="77"/>
      <c r="P224" s="77"/>
      <c r="Q224" s="77"/>
      <c r="R224" s="77"/>
      <c r="S224" s="77"/>
      <c r="T224" s="78"/>
      <c r="AT224" s="15" t="s">
        <v>165</v>
      </c>
      <c r="AU224" s="15" t="s">
        <v>72</v>
      </c>
    </row>
    <row r="225" s="10" customFormat="1">
      <c r="B225" s="208"/>
      <c r="C225" s="209"/>
      <c r="D225" s="204" t="s">
        <v>169</v>
      </c>
      <c r="E225" s="210" t="s">
        <v>1</v>
      </c>
      <c r="F225" s="211" t="s">
        <v>536</v>
      </c>
      <c r="G225" s="209"/>
      <c r="H225" s="212">
        <v>2550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169</v>
      </c>
      <c r="AU225" s="218" t="s">
        <v>72</v>
      </c>
      <c r="AV225" s="10" t="s">
        <v>82</v>
      </c>
      <c r="AW225" s="10" t="s">
        <v>34</v>
      </c>
      <c r="AX225" s="10" t="s">
        <v>80</v>
      </c>
      <c r="AY225" s="218" t="s">
        <v>163</v>
      </c>
    </row>
    <row r="226" s="1" customFormat="1" ht="22.5" customHeight="1">
      <c r="B226" s="36"/>
      <c r="C226" s="192" t="s">
        <v>537</v>
      </c>
      <c r="D226" s="192" t="s">
        <v>157</v>
      </c>
      <c r="E226" s="193" t="s">
        <v>275</v>
      </c>
      <c r="F226" s="194" t="s">
        <v>276</v>
      </c>
      <c r="G226" s="195" t="s">
        <v>277</v>
      </c>
      <c r="H226" s="196">
        <v>1700</v>
      </c>
      <c r="I226" s="197"/>
      <c r="J226" s="198">
        <f>ROUND(I226*H226,2)</f>
        <v>0</v>
      </c>
      <c r="K226" s="194" t="s">
        <v>161</v>
      </c>
      <c r="L226" s="41"/>
      <c r="M226" s="199" t="s">
        <v>1</v>
      </c>
      <c r="N226" s="200" t="s">
        <v>43</v>
      </c>
      <c r="O226" s="77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5" t="s">
        <v>162</v>
      </c>
      <c r="AT226" s="15" t="s">
        <v>157</v>
      </c>
      <c r="AU226" s="15" t="s">
        <v>72</v>
      </c>
      <c r="AY226" s="15" t="s">
        <v>163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5" t="s">
        <v>80</v>
      </c>
      <c r="BK226" s="203">
        <f>ROUND(I226*H226,2)</f>
        <v>0</v>
      </c>
      <c r="BL226" s="15" t="s">
        <v>162</v>
      </c>
      <c r="BM226" s="15" t="s">
        <v>538</v>
      </c>
    </row>
    <row r="227" s="1" customFormat="1">
      <c r="B227" s="36"/>
      <c r="C227" s="37"/>
      <c r="D227" s="204" t="s">
        <v>165</v>
      </c>
      <c r="E227" s="37"/>
      <c r="F227" s="205" t="s">
        <v>279</v>
      </c>
      <c r="G227" s="37"/>
      <c r="H227" s="37"/>
      <c r="I227" s="141"/>
      <c r="J227" s="37"/>
      <c r="K227" s="37"/>
      <c r="L227" s="41"/>
      <c r="M227" s="206"/>
      <c r="N227" s="77"/>
      <c r="O227" s="77"/>
      <c r="P227" s="77"/>
      <c r="Q227" s="77"/>
      <c r="R227" s="77"/>
      <c r="S227" s="77"/>
      <c r="T227" s="78"/>
      <c r="AT227" s="15" t="s">
        <v>165</v>
      </c>
      <c r="AU227" s="15" t="s">
        <v>72</v>
      </c>
    </row>
    <row r="228" s="10" customFormat="1">
      <c r="B228" s="208"/>
      <c r="C228" s="209"/>
      <c r="D228" s="204" t="s">
        <v>169</v>
      </c>
      <c r="E228" s="210" t="s">
        <v>1</v>
      </c>
      <c r="F228" s="211" t="s">
        <v>539</v>
      </c>
      <c r="G228" s="209"/>
      <c r="H228" s="212">
        <v>1700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169</v>
      </c>
      <c r="AU228" s="218" t="s">
        <v>72</v>
      </c>
      <c r="AV228" s="10" t="s">
        <v>82</v>
      </c>
      <c r="AW228" s="10" t="s">
        <v>34</v>
      </c>
      <c r="AX228" s="10" t="s">
        <v>80</v>
      </c>
      <c r="AY228" s="218" t="s">
        <v>163</v>
      </c>
    </row>
    <row r="229" s="1" customFormat="1" ht="22.5" customHeight="1">
      <c r="B229" s="36"/>
      <c r="C229" s="229" t="s">
        <v>540</v>
      </c>
      <c r="D229" s="229" t="s">
        <v>178</v>
      </c>
      <c r="E229" s="230" t="s">
        <v>281</v>
      </c>
      <c r="F229" s="231" t="s">
        <v>282</v>
      </c>
      <c r="G229" s="232" t="s">
        <v>271</v>
      </c>
      <c r="H229" s="233">
        <v>216</v>
      </c>
      <c r="I229" s="234"/>
      <c r="J229" s="235">
        <f>ROUND(I229*H229,2)</f>
        <v>0</v>
      </c>
      <c r="K229" s="231" t="s">
        <v>161</v>
      </c>
      <c r="L229" s="236"/>
      <c r="M229" s="237" t="s">
        <v>1</v>
      </c>
      <c r="N229" s="238" t="s">
        <v>43</v>
      </c>
      <c r="O229" s="77"/>
      <c r="P229" s="201">
        <f>O229*H229</f>
        <v>0</v>
      </c>
      <c r="Q229" s="201">
        <v>1</v>
      </c>
      <c r="R229" s="201">
        <f>Q229*H229</f>
        <v>216</v>
      </c>
      <c r="S229" s="201">
        <v>0</v>
      </c>
      <c r="T229" s="202">
        <f>S229*H229</f>
        <v>0</v>
      </c>
      <c r="AR229" s="15" t="s">
        <v>181</v>
      </c>
      <c r="AT229" s="15" t="s">
        <v>178</v>
      </c>
      <c r="AU229" s="15" t="s">
        <v>72</v>
      </c>
      <c r="AY229" s="15" t="s">
        <v>163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5" t="s">
        <v>80</v>
      </c>
      <c r="BK229" s="203">
        <f>ROUND(I229*H229,2)</f>
        <v>0</v>
      </c>
      <c r="BL229" s="15" t="s">
        <v>162</v>
      </c>
      <c r="BM229" s="15" t="s">
        <v>541</v>
      </c>
    </row>
    <row r="230" s="1" customFormat="1">
      <c r="B230" s="36"/>
      <c r="C230" s="37"/>
      <c r="D230" s="204" t="s">
        <v>165</v>
      </c>
      <c r="E230" s="37"/>
      <c r="F230" s="205" t="s">
        <v>282</v>
      </c>
      <c r="G230" s="37"/>
      <c r="H230" s="37"/>
      <c r="I230" s="141"/>
      <c r="J230" s="37"/>
      <c r="K230" s="37"/>
      <c r="L230" s="41"/>
      <c r="M230" s="206"/>
      <c r="N230" s="77"/>
      <c r="O230" s="77"/>
      <c r="P230" s="77"/>
      <c r="Q230" s="77"/>
      <c r="R230" s="77"/>
      <c r="S230" s="77"/>
      <c r="T230" s="78"/>
      <c r="AT230" s="15" t="s">
        <v>165</v>
      </c>
      <c r="AU230" s="15" t="s">
        <v>72</v>
      </c>
    </row>
    <row r="231" s="10" customFormat="1">
      <c r="B231" s="208"/>
      <c r="C231" s="209"/>
      <c r="D231" s="204" t="s">
        <v>169</v>
      </c>
      <c r="E231" s="210" t="s">
        <v>1</v>
      </c>
      <c r="F231" s="211" t="s">
        <v>542</v>
      </c>
      <c r="G231" s="209"/>
      <c r="H231" s="212">
        <v>216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169</v>
      </c>
      <c r="AU231" s="218" t="s">
        <v>72</v>
      </c>
      <c r="AV231" s="10" t="s">
        <v>82</v>
      </c>
      <c r="AW231" s="10" t="s">
        <v>34</v>
      </c>
      <c r="AX231" s="10" t="s">
        <v>80</v>
      </c>
      <c r="AY231" s="218" t="s">
        <v>163</v>
      </c>
    </row>
    <row r="232" s="1" customFormat="1" ht="22.5" customHeight="1">
      <c r="B232" s="36"/>
      <c r="C232" s="192" t="s">
        <v>543</v>
      </c>
      <c r="D232" s="192" t="s">
        <v>157</v>
      </c>
      <c r="E232" s="193" t="s">
        <v>299</v>
      </c>
      <c r="F232" s="194" t="s">
        <v>300</v>
      </c>
      <c r="G232" s="195" t="s">
        <v>271</v>
      </c>
      <c r="H232" s="196">
        <v>821.79999999999995</v>
      </c>
      <c r="I232" s="197"/>
      <c r="J232" s="198">
        <f>ROUND(I232*H232,2)</f>
        <v>0</v>
      </c>
      <c r="K232" s="194" t="s">
        <v>161</v>
      </c>
      <c r="L232" s="41"/>
      <c r="M232" s="199" t="s">
        <v>1</v>
      </c>
      <c r="N232" s="200" t="s">
        <v>43</v>
      </c>
      <c r="O232" s="77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15" t="s">
        <v>162</v>
      </c>
      <c r="AT232" s="15" t="s">
        <v>157</v>
      </c>
      <c r="AU232" s="15" t="s">
        <v>72</v>
      </c>
      <c r="AY232" s="15" t="s">
        <v>163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5" t="s">
        <v>80</v>
      </c>
      <c r="BK232" s="203">
        <f>ROUND(I232*H232,2)</f>
        <v>0</v>
      </c>
      <c r="BL232" s="15" t="s">
        <v>162</v>
      </c>
      <c r="BM232" s="15" t="s">
        <v>544</v>
      </c>
    </row>
    <row r="233" s="1" customFormat="1">
      <c r="B233" s="36"/>
      <c r="C233" s="37"/>
      <c r="D233" s="204" t="s">
        <v>165</v>
      </c>
      <c r="E233" s="37"/>
      <c r="F233" s="205" t="s">
        <v>302</v>
      </c>
      <c r="G233" s="37"/>
      <c r="H233" s="37"/>
      <c r="I233" s="141"/>
      <c r="J233" s="37"/>
      <c r="K233" s="37"/>
      <c r="L233" s="41"/>
      <c r="M233" s="206"/>
      <c r="N233" s="77"/>
      <c r="O233" s="77"/>
      <c r="P233" s="77"/>
      <c r="Q233" s="77"/>
      <c r="R233" s="77"/>
      <c r="S233" s="77"/>
      <c r="T233" s="78"/>
      <c r="AT233" s="15" t="s">
        <v>165</v>
      </c>
      <c r="AU233" s="15" t="s">
        <v>72</v>
      </c>
    </row>
    <row r="234" s="11" customFormat="1">
      <c r="B234" s="219"/>
      <c r="C234" s="220"/>
      <c r="D234" s="204" t="s">
        <v>169</v>
      </c>
      <c r="E234" s="221" t="s">
        <v>1</v>
      </c>
      <c r="F234" s="222" t="s">
        <v>303</v>
      </c>
      <c r="G234" s="220"/>
      <c r="H234" s="221" t="s">
        <v>1</v>
      </c>
      <c r="I234" s="223"/>
      <c r="J234" s="220"/>
      <c r="K234" s="220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169</v>
      </c>
      <c r="AU234" s="228" t="s">
        <v>72</v>
      </c>
      <c r="AV234" s="11" t="s">
        <v>80</v>
      </c>
      <c r="AW234" s="11" t="s">
        <v>34</v>
      </c>
      <c r="AX234" s="11" t="s">
        <v>72</v>
      </c>
      <c r="AY234" s="228" t="s">
        <v>163</v>
      </c>
    </row>
    <row r="235" s="10" customFormat="1">
      <c r="B235" s="208"/>
      <c r="C235" s="209"/>
      <c r="D235" s="204" t="s">
        <v>169</v>
      </c>
      <c r="E235" s="210" t="s">
        <v>1</v>
      </c>
      <c r="F235" s="211" t="s">
        <v>545</v>
      </c>
      <c r="G235" s="209"/>
      <c r="H235" s="212">
        <v>605.79999999999995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169</v>
      </c>
      <c r="AU235" s="218" t="s">
        <v>72</v>
      </c>
      <c r="AV235" s="10" t="s">
        <v>82</v>
      </c>
      <c r="AW235" s="10" t="s">
        <v>34</v>
      </c>
      <c r="AX235" s="10" t="s">
        <v>72</v>
      </c>
      <c r="AY235" s="218" t="s">
        <v>163</v>
      </c>
    </row>
    <row r="236" s="11" customFormat="1">
      <c r="B236" s="219"/>
      <c r="C236" s="220"/>
      <c r="D236" s="204" t="s">
        <v>169</v>
      </c>
      <c r="E236" s="221" t="s">
        <v>1</v>
      </c>
      <c r="F236" s="222" t="s">
        <v>304</v>
      </c>
      <c r="G236" s="220"/>
      <c r="H236" s="221" t="s">
        <v>1</v>
      </c>
      <c r="I236" s="223"/>
      <c r="J236" s="220"/>
      <c r="K236" s="220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169</v>
      </c>
      <c r="AU236" s="228" t="s">
        <v>72</v>
      </c>
      <c r="AV236" s="11" t="s">
        <v>80</v>
      </c>
      <c r="AW236" s="11" t="s">
        <v>34</v>
      </c>
      <c r="AX236" s="11" t="s">
        <v>72</v>
      </c>
      <c r="AY236" s="228" t="s">
        <v>163</v>
      </c>
    </row>
    <row r="237" s="10" customFormat="1">
      <c r="B237" s="208"/>
      <c r="C237" s="209"/>
      <c r="D237" s="204" t="s">
        <v>169</v>
      </c>
      <c r="E237" s="210" t="s">
        <v>1</v>
      </c>
      <c r="F237" s="211" t="s">
        <v>546</v>
      </c>
      <c r="G237" s="209"/>
      <c r="H237" s="212">
        <v>216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169</v>
      </c>
      <c r="AU237" s="218" t="s">
        <v>72</v>
      </c>
      <c r="AV237" s="10" t="s">
        <v>82</v>
      </c>
      <c r="AW237" s="10" t="s">
        <v>34</v>
      </c>
      <c r="AX237" s="10" t="s">
        <v>72</v>
      </c>
      <c r="AY237" s="218" t="s">
        <v>163</v>
      </c>
    </row>
    <row r="238" s="12" customFormat="1">
      <c r="B238" s="239"/>
      <c r="C238" s="240"/>
      <c r="D238" s="204" t="s">
        <v>169</v>
      </c>
      <c r="E238" s="241" t="s">
        <v>1</v>
      </c>
      <c r="F238" s="242" t="s">
        <v>190</v>
      </c>
      <c r="G238" s="240"/>
      <c r="H238" s="243">
        <v>821.79999999999995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AT238" s="249" t="s">
        <v>169</v>
      </c>
      <c r="AU238" s="249" t="s">
        <v>72</v>
      </c>
      <c r="AV238" s="12" t="s">
        <v>162</v>
      </c>
      <c r="AW238" s="12" t="s">
        <v>34</v>
      </c>
      <c r="AX238" s="12" t="s">
        <v>80</v>
      </c>
      <c r="AY238" s="249" t="s">
        <v>163</v>
      </c>
    </row>
    <row r="239" s="1" customFormat="1" ht="22.5" customHeight="1">
      <c r="B239" s="36"/>
      <c r="C239" s="192" t="s">
        <v>518</v>
      </c>
      <c r="D239" s="192" t="s">
        <v>157</v>
      </c>
      <c r="E239" s="193" t="s">
        <v>286</v>
      </c>
      <c r="F239" s="194" t="s">
        <v>287</v>
      </c>
      <c r="G239" s="195" t="s">
        <v>173</v>
      </c>
      <c r="H239" s="196">
        <v>10</v>
      </c>
      <c r="I239" s="197"/>
      <c r="J239" s="198">
        <f>ROUND(I239*H239,2)</f>
        <v>0</v>
      </c>
      <c r="K239" s="194" t="s">
        <v>161</v>
      </c>
      <c r="L239" s="41"/>
      <c r="M239" s="199" t="s">
        <v>1</v>
      </c>
      <c r="N239" s="200" t="s">
        <v>43</v>
      </c>
      <c r="O239" s="77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15" t="s">
        <v>162</v>
      </c>
      <c r="AT239" s="15" t="s">
        <v>157</v>
      </c>
      <c r="AU239" s="15" t="s">
        <v>72</v>
      </c>
      <c r="AY239" s="15" t="s">
        <v>163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5" t="s">
        <v>80</v>
      </c>
      <c r="BK239" s="203">
        <f>ROUND(I239*H239,2)</f>
        <v>0</v>
      </c>
      <c r="BL239" s="15" t="s">
        <v>162</v>
      </c>
      <c r="BM239" s="15" t="s">
        <v>547</v>
      </c>
    </row>
    <row r="240" s="1" customFormat="1">
      <c r="B240" s="36"/>
      <c r="C240" s="37"/>
      <c r="D240" s="204" t="s">
        <v>165</v>
      </c>
      <c r="E240" s="37"/>
      <c r="F240" s="205" t="s">
        <v>289</v>
      </c>
      <c r="G240" s="37"/>
      <c r="H240" s="37"/>
      <c r="I240" s="141"/>
      <c r="J240" s="37"/>
      <c r="K240" s="37"/>
      <c r="L240" s="41"/>
      <c r="M240" s="206"/>
      <c r="N240" s="77"/>
      <c r="O240" s="77"/>
      <c r="P240" s="77"/>
      <c r="Q240" s="77"/>
      <c r="R240" s="77"/>
      <c r="S240" s="77"/>
      <c r="T240" s="78"/>
      <c r="AT240" s="15" t="s">
        <v>165</v>
      </c>
      <c r="AU240" s="15" t="s">
        <v>72</v>
      </c>
    </row>
    <row r="241" s="11" customFormat="1">
      <c r="B241" s="219"/>
      <c r="C241" s="220"/>
      <c r="D241" s="204" t="s">
        <v>169</v>
      </c>
      <c r="E241" s="221" t="s">
        <v>1</v>
      </c>
      <c r="F241" s="222" t="s">
        <v>290</v>
      </c>
      <c r="G241" s="220"/>
      <c r="H241" s="221" t="s">
        <v>1</v>
      </c>
      <c r="I241" s="223"/>
      <c r="J241" s="220"/>
      <c r="K241" s="220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169</v>
      </c>
      <c r="AU241" s="228" t="s">
        <v>72</v>
      </c>
      <c r="AV241" s="11" t="s">
        <v>80</v>
      </c>
      <c r="AW241" s="11" t="s">
        <v>34</v>
      </c>
      <c r="AX241" s="11" t="s">
        <v>72</v>
      </c>
      <c r="AY241" s="228" t="s">
        <v>163</v>
      </c>
    </row>
    <row r="242" s="10" customFormat="1">
      <c r="B242" s="208"/>
      <c r="C242" s="209"/>
      <c r="D242" s="204" t="s">
        <v>169</v>
      </c>
      <c r="E242" s="210" t="s">
        <v>1</v>
      </c>
      <c r="F242" s="211" t="s">
        <v>216</v>
      </c>
      <c r="G242" s="209"/>
      <c r="H242" s="212">
        <v>10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169</v>
      </c>
      <c r="AU242" s="218" t="s">
        <v>72</v>
      </c>
      <c r="AV242" s="10" t="s">
        <v>82</v>
      </c>
      <c r="AW242" s="10" t="s">
        <v>34</v>
      </c>
      <c r="AX242" s="10" t="s">
        <v>80</v>
      </c>
      <c r="AY242" s="218" t="s">
        <v>163</v>
      </c>
    </row>
    <row r="243" s="1" customFormat="1" ht="22.5" customHeight="1">
      <c r="B243" s="36"/>
      <c r="C243" s="192" t="s">
        <v>548</v>
      </c>
      <c r="D243" s="192" t="s">
        <v>157</v>
      </c>
      <c r="E243" s="193" t="s">
        <v>549</v>
      </c>
      <c r="F243" s="194" t="s">
        <v>550</v>
      </c>
      <c r="G243" s="195" t="s">
        <v>294</v>
      </c>
      <c r="H243" s="196">
        <v>1.272</v>
      </c>
      <c r="I243" s="197"/>
      <c r="J243" s="198">
        <f>ROUND(I243*H243,2)</f>
        <v>0</v>
      </c>
      <c r="K243" s="194" t="s">
        <v>161</v>
      </c>
      <c r="L243" s="41"/>
      <c r="M243" s="199" t="s">
        <v>1</v>
      </c>
      <c r="N243" s="200" t="s">
        <v>43</v>
      </c>
      <c r="O243" s="77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15" t="s">
        <v>162</v>
      </c>
      <c r="AT243" s="15" t="s">
        <v>157</v>
      </c>
      <c r="AU243" s="15" t="s">
        <v>72</v>
      </c>
      <c r="AY243" s="15" t="s">
        <v>163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5" t="s">
        <v>80</v>
      </c>
      <c r="BK243" s="203">
        <f>ROUND(I243*H243,2)</f>
        <v>0</v>
      </c>
      <c r="BL243" s="15" t="s">
        <v>162</v>
      </c>
      <c r="BM243" s="15" t="s">
        <v>551</v>
      </c>
    </row>
    <row r="244" s="1" customFormat="1">
      <c r="B244" s="36"/>
      <c r="C244" s="37"/>
      <c r="D244" s="204" t="s">
        <v>165</v>
      </c>
      <c r="E244" s="37"/>
      <c r="F244" s="205" t="s">
        <v>552</v>
      </c>
      <c r="G244" s="37"/>
      <c r="H244" s="37"/>
      <c r="I244" s="141"/>
      <c r="J244" s="37"/>
      <c r="K244" s="37"/>
      <c r="L244" s="41"/>
      <c r="M244" s="206"/>
      <c r="N244" s="77"/>
      <c r="O244" s="77"/>
      <c r="P244" s="77"/>
      <c r="Q244" s="77"/>
      <c r="R244" s="77"/>
      <c r="S244" s="77"/>
      <c r="T244" s="78"/>
      <c r="AT244" s="15" t="s">
        <v>165</v>
      </c>
      <c r="AU244" s="15" t="s">
        <v>72</v>
      </c>
    </row>
    <row r="245" s="10" customFormat="1">
      <c r="B245" s="208"/>
      <c r="C245" s="209"/>
      <c r="D245" s="204" t="s">
        <v>169</v>
      </c>
      <c r="E245" s="210" t="s">
        <v>1</v>
      </c>
      <c r="F245" s="211" t="s">
        <v>553</v>
      </c>
      <c r="G245" s="209"/>
      <c r="H245" s="212">
        <v>1.272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169</v>
      </c>
      <c r="AU245" s="218" t="s">
        <v>72</v>
      </c>
      <c r="AV245" s="10" t="s">
        <v>82</v>
      </c>
      <c r="AW245" s="10" t="s">
        <v>34</v>
      </c>
      <c r="AX245" s="10" t="s">
        <v>80</v>
      </c>
      <c r="AY245" s="218" t="s">
        <v>163</v>
      </c>
    </row>
    <row r="246" s="1" customFormat="1" ht="22.5" customHeight="1">
      <c r="B246" s="36"/>
      <c r="C246" s="192" t="s">
        <v>554</v>
      </c>
      <c r="D246" s="192" t="s">
        <v>157</v>
      </c>
      <c r="E246" s="193" t="s">
        <v>555</v>
      </c>
      <c r="F246" s="194" t="s">
        <v>556</v>
      </c>
      <c r="G246" s="195" t="s">
        <v>160</v>
      </c>
      <c r="H246" s="196">
        <v>100</v>
      </c>
      <c r="I246" s="197"/>
      <c r="J246" s="198">
        <f>ROUND(I246*H246,2)</f>
        <v>0</v>
      </c>
      <c r="K246" s="194" t="s">
        <v>161</v>
      </c>
      <c r="L246" s="41"/>
      <c r="M246" s="199" t="s">
        <v>1</v>
      </c>
      <c r="N246" s="200" t="s">
        <v>43</v>
      </c>
      <c r="O246" s="77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15" t="s">
        <v>162</v>
      </c>
      <c r="AT246" s="15" t="s">
        <v>157</v>
      </c>
      <c r="AU246" s="15" t="s">
        <v>72</v>
      </c>
      <c r="AY246" s="15" t="s">
        <v>163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5" t="s">
        <v>80</v>
      </c>
      <c r="BK246" s="203">
        <f>ROUND(I246*H246,2)</f>
        <v>0</v>
      </c>
      <c r="BL246" s="15" t="s">
        <v>162</v>
      </c>
      <c r="BM246" s="15" t="s">
        <v>557</v>
      </c>
    </row>
    <row r="247" s="1" customFormat="1">
      <c r="B247" s="36"/>
      <c r="C247" s="37"/>
      <c r="D247" s="204" t="s">
        <v>165</v>
      </c>
      <c r="E247" s="37"/>
      <c r="F247" s="205" t="s">
        <v>558</v>
      </c>
      <c r="G247" s="37"/>
      <c r="H247" s="37"/>
      <c r="I247" s="141"/>
      <c r="J247" s="37"/>
      <c r="K247" s="37"/>
      <c r="L247" s="41"/>
      <c r="M247" s="206"/>
      <c r="N247" s="77"/>
      <c r="O247" s="77"/>
      <c r="P247" s="77"/>
      <c r="Q247" s="77"/>
      <c r="R247" s="77"/>
      <c r="S247" s="77"/>
      <c r="T247" s="78"/>
      <c r="AT247" s="15" t="s">
        <v>165</v>
      </c>
      <c r="AU247" s="15" t="s">
        <v>72</v>
      </c>
    </row>
    <row r="248" s="10" customFormat="1">
      <c r="B248" s="208"/>
      <c r="C248" s="209"/>
      <c r="D248" s="204" t="s">
        <v>169</v>
      </c>
      <c r="E248" s="210" t="s">
        <v>1</v>
      </c>
      <c r="F248" s="211" t="s">
        <v>559</v>
      </c>
      <c r="G248" s="209"/>
      <c r="H248" s="212">
        <v>100</v>
      </c>
      <c r="I248" s="213"/>
      <c r="J248" s="209"/>
      <c r="K248" s="209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169</v>
      </c>
      <c r="AU248" s="218" t="s">
        <v>72</v>
      </c>
      <c r="AV248" s="10" t="s">
        <v>82</v>
      </c>
      <c r="AW248" s="10" t="s">
        <v>34</v>
      </c>
      <c r="AX248" s="10" t="s">
        <v>80</v>
      </c>
      <c r="AY248" s="218" t="s">
        <v>163</v>
      </c>
    </row>
    <row r="249" s="1" customFormat="1" ht="22.5" customHeight="1">
      <c r="B249" s="36"/>
      <c r="C249" s="192" t="s">
        <v>560</v>
      </c>
      <c r="D249" s="192" t="s">
        <v>157</v>
      </c>
      <c r="E249" s="193" t="s">
        <v>306</v>
      </c>
      <c r="F249" s="194" t="s">
        <v>307</v>
      </c>
      <c r="G249" s="195" t="s">
        <v>173</v>
      </c>
      <c r="H249" s="196">
        <v>181</v>
      </c>
      <c r="I249" s="197"/>
      <c r="J249" s="198">
        <f>ROUND(I249*H249,2)</f>
        <v>0</v>
      </c>
      <c r="K249" s="194" t="s">
        <v>161</v>
      </c>
      <c r="L249" s="41"/>
      <c r="M249" s="199" t="s">
        <v>1</v>
      </c>
      <c r="N249" s="200" t="s">
        <v>43</v>
      </c>
      <c r="O249" s="77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15" t="s">
        <v>162</v>
      </c>
      <c r="AT249" s="15" t="s">
        <v>157</v>
      </c>
      <c r="AU249" s="15" t="s">
        <v>72</v>
      </c>
      <c r="AY249" s="15" t="s">
        <v>163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5" t="s">
        <v>80</v>
      </c>
      <c r="BK249" s="203">
        <f>ROUND(I249*H249,2)</f>
        <v>0</v>
      </c>
      <c r="BL249" s="15" t="s">
        <v>162</v>
      </c>
      <c r="BM249" s="15" t="s">
        <v>561</v>
      </c>
    </row>
    <row r="250" s="1" customFormat="1">
      <c r="B250" s="36"/>
      <c r="C250" s="37"/>
      <c r="D250" s="204" t="s">
        <v>165</v>
      </c>
      <c r="E250" s="37"/>
      <c r="F250" s="205" t="s">
        <v>309</v>
      </c>
      <c r="G250" s="37"/>
      <c r="H250" s="37"/>
      <c r="I250" s="141"/>
      <c r="J250" s="37"/>
      <c r="K250" s="37"/>
      <c r="L250" s="41"/>
      <c r="M250" s="206"/>
      <c r="N250" s="77"/>
      <c r="O250" s="77"/>
      <c r="P250" s="77"/>
      <c r="Q250" s="77"/>
      <c r="R250" s="77"/>
      <c r="S250" s="77"/>
      <c r="T250" s="78"/>
      <c r="AT250" s="15" t="s">
        <v>165</v>
      </c>
      <c r="AU250" s="15" t="s">
        <v>72</v>
      </c>
    </row>
    <row r="251" s="1" customFormat="1">
      <c r="B251" s="36"/>
      <c r="C251" s="37"/>
      <c r="D251" s="204" t="s">
        <v>167</v>
      </c>
      <c r="E251" s="37"/>
      <c r="F251" s="207" t="s">
        <v>310</v>
      </c>
      <c r="G251" s="37"/>
      <c r="H251" s="37"/>
      <c r="I251" s="141"/>
      <c r="J251" s="37"/>
      <c r="K251" s="37"/>
      <c r="L251" s="41"/>
      <c r="M251" s="206"/>
      <c r="N251" s="77"/>
      <c r="O251" s="77"/>
      <c r="P251" s="77"/>
      <c r="Q251" s="77"/>
      <c r="R251" s="77"/>
      <c r="S251" s="77"/>
      <c r="T251" s="78"/>
      <c r="AT251" s="15" t="s">
        <v>167</v>
      </c>
      <c r="AU251" s="15" t="s">
        <v>72</v>
      </c>
    </row>
    <row r="252" s="10" customFormat="1">
      <c r="B252" s="208"/>
      <c r="C252" s="209"/>
      <c r="D252" s="204" t="s">
        <v>169</v>
      </c>
      <c r="E252" s="210" t="s">
        <v>1</v>
      </c>
      <c r="F252" s="211" t="s">
        <v>562</v>
      </c>
      <c r="G252" s="209"/>
      <c r="H252" s="212">
        <v>181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169</v>
      </c>
      <c r="AU252" s="218" t="s">
        <v>72</v>
      </c>
      <c r="AV252" s="10" t="s">
        <v>82</v>
      </c>
      <c r="AW252" s="10" t="s">
        <v>34</v>
      </c>
      <c r="AX252" s="10" t="s">
        <v>80</v>
      </c>
      <c r="AY252" s="218" t="s">
        <v>163</v>
      </c>
    </row>
    <row r="253" s="1" customFormat="1" ht="22.5" customHeight="1">
      <c r="B253" s="36"/>
      <c r="C253" s="192" t="s">
        <v>563</v>
      </c>
      <c r="D253" s="192" t="s">
        <v>157</v>
      </c>
      <c r="E253" s="193" t="s">
        <v>313</v>
      </c>
      <c r="F253" s="194" t="s">
        <v>314</v>
      </c>
      <c r="G253" s="195" t="s">
        <v>271</v>
      </c>
      <c r="H253" s="196">
        <v>12.283</v>
      </c>
      <c r="I253" s="197"/>
      <c r="J253" s="198">
        <f>ROUND(I253*H253,2)</f>
        <v>0</v>
      </c>
      <c r="K253" s="194" t="s">
        <v>161</v>
      </c>
      <c r="L253" s="41"/>
      <c r="M253" s="199" t="s">
        <v>1</v>
      </c>
      <c r="N253" s="200" t="s">
        <v>43</v>
      </c>
      <c r="O253" s="77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AR253" s="15" t="s">
        <v>162</v>
      </c>
      <c r="AT253" s="15" t="s">
        <v>157</v>
      </c>
      <c r="AU253" s="15" t="s">
        <v>72</v>
      </c>
      <c r="AY253" s="15" t="s">
        <v>163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5" t="s">
        <v>80</v>
      </c>
      <c r="BK253" s="203">
        <f>ROUND(I253*H253,2)</f>
        <v>0</v>
      </c>
      <c r="BL253" s="15" t="s">
        <v>162</v>
      </c>
      <c r="BM253" s="15" t="s">
        <v>564</v>
      </c>
    </row>
    <row r="254" s="1" customFormat="1">
      <c r="B254" s="36"/>
      <c r="C254" s="37"/>
      <c r="D254" s="204" t="s">
        <v>165</v>
      </c>
      <c r="E254" s="37"/>
      <c r="F254" s="205" t="s">
        <v>316</v>
      </c>
      <c r="G254" s="37"/>
      <c r="H254" s="37"/>
      <c r="I254" s="141"/>
      <c r="J254" s="37"/>
      <c r="K254" s="37"/>
      <c r="L254" s="41"/>
      <c r="M254" s="206"/>
      <c r="N254" s="77"/>
      <c r="O254" s="77"/>
      <c r="P254" s="77"/>
      <c r="Q254" s="77"/>
      <c r="R254" s="77"/>
      <c r="S254" s="77"/>
      <c r="T254" s="78"/>
      <c r="AT254" s="15" t="s">
        <v>165</v>
      </c>
      <c r="AU254" s="15" t="s">
        <v>72</v>
      </c>
    </row>
    <row r="255" s="11" customFormat="1">
      <c r="B255" s="219"/>
      <c r="C255" s="220"/>
      <c r="D255" s="204" t="s">
        <v>169</v>
      </c>
      <c r="E255" s="221" t="s">
        <v>1</v>
      </c>
      <c r="F255" s="222" t="s">
        <v>565</v>
      </c>
      <c r="G255" s="220"/>
      <c r="H255" s="221" t="s">
        <v>1</v>
      </c>
      <c r="I255" s="223"/>
      <c r="J255" s="220"/>
      <c r="K255" s="220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169</v>
      </c>
      <c r="AU255" s="228" t="s">
        <v>72</v>
      </c>
      <c r="AV255" s="11" t="s">
        <v>80</v>
      </c>
      <c r="AW255" s="11" t="s">
        <v>34</v>
      </c>
      <c r="AX255" s="11" t="s">
        <v>72</v>
      </c>
      <c r="AY255" s="228" t="s">
        <v>163</v>
      </c>
    </row>
    <row r="256" s="10" customFormat="1">
      <c r="B256" s="208"/>
      <c r="C256" s="209"/>
      <c r="D256" s="204" t="s">
        <v>169</v>
      </c>
      <c r="E256" s="210" t="s">
        <v>1</v>
      </c>
      <c r="F256" s="211" t="s">
        <v>566</v>
      </c>
      <c r="G256" s="209"/>
      <c r="H256" s="212">
        <v>3.21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169</v>
      </c>
      <c r="AU256" s="218" t="s">
        <v>72</v>
      </c>
      <c r="AV256" s="10" t="s">
        <v>82</v>
      </c>
      <c r="AW256" s="10" t="s">
        <v>34</v>
      </c>
      <c r="AX256" s="10" t="s">
        <v>72</v>
      </c>
      <c r="AY256" s="218" t="s">
        <v>163</v>
      </c>
    </row>
    <row r="257" s="11" customFormat="1">
      <c r="B257" s="219"/>
      <c r="C257" s="220"/>
      <c r="D257" s="204" t="s">
        <v>169</v>
      </c>
      <c r="E257" s="221" t="s">
        <v>1</v>
      </c>
      <c r="F257" s="222" t="s">
        <v>567</v>
      </c>
      <c r="G257" s="220"/>
      <c r="H257" s="221" t="s">
        <v>1</v>
      </c>
      <c r="I257" s="223"/>
      <c r="J257" s="220"/>
      <c r="K257" s="220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169</v>
      </c>
      <c r="AU257" s="228" t="s">
        <v>72</v>
      </c>
      <c r="AV257" s="11" t="s">
        <v>80</v>
      </c>
      <c r="AW257" s="11" t="s">
        <v>34</v>
      </c>
      <c r="AX257" s="11" t="s">
        <v>72</v>
      </c>
      <c r="AY257" s="228" t="s">
        <v>163</v>
      </c>
    </row>
    <row r="258" s="10" customFormat="1">
      <c r="B258" s="208"/>
      <c r="C258" s="209"/>
      <c r="D258" s="204" t="s">
        <v>169</v>
      </c>
      <c r="E258" s="210" t="s">
        <v>1</v>
      </c>
      <c r="F258" s="211" t="s">
        <v>568</v>
      </c>
      <c r="G258" s="209"/>
      <c r="H258" s="212">
        <v>9.0730000000000004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169</v>
      </c>
      <c r="AU258" s="218" t="s">
        <v>72</v>
      </c>
      <c r="AV258" s="10" t="s">
        <v>82</v>
      </c>
      <c r="AW258" s="10" t="s">
        <v>34</v>
      </c>
      <c r="AX258" s="10" t="s">
        <v>72</v>
      </c>
      <c r="AY258" s="218" t="s">
        <v>163</v>
      </c>
    </row>
    <row r="259" s="12" customFormat="1">
      <c r="B259" s="239"/>
      <c r="C259" s="240"/>
      <c r="D259" s="204" t="s">
        <v>169</v>
      </c>
      <c r="E259" s="241" t="s">
        <v>1</v>
      </c>
      <c r="F259" s="242" t="s">
        <v>190</v>
      </c>
      <c r="G259" s="240"/>
      <c r="H259" s="243">
        <v>12.283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AT259" s="249" t="s">
        <v>169</v>
      </c>
      <c r="AU259" s="249" t="s">
        <v>72</v>
      </c>
      <c r="AV259" s="12" t="s">
        <v>162</v>
      </c>
      <c r="AW259" s="12" t="s">
        <v>34</v>
      </c>
      <c r="AX259" s="12" t="s">
        <v>80</v>
      </c>
      <c r="AY259" s="249" t="s">
        <v>163</v>
      </c>
    </row>
    <row r="260" s="1" customFormat="1" ht="22.5" customHeight="1">
      <c r="B260" s="36"/>
      <c r="C260" s="192" t="s">
        <v>569</v>
      </c>
      <c r="D260" s="192" t="s">
        <v>157</v>
      </c>
      <c r="E260" s="193" t="s">
        <v>322</v>
      </c>
      <c r="F260" s="194" t="s">
        <v>323</v>
      </c>
      <c r="G260" s="195" t="s">
        <v>271</v>
      </c>
      <c r="H260" s="196">
        <v>12.283</v>
      </c>
      <c r="I260" s="197"/>
      <c r="J260" s="198">
        <f>ROUND(I260*H260,2)</f>
        <v>0</v>
      </c>
      <c r="K260" s="194" t="s">
        <v>161</v>
      </c>
      <c r="L260" s="41"/>
      <c r="M260" s="199" t="s">
        <v>1</v>
      </c>
      <c r="N260" s="200" t="s">
        <v>43</v>
      </c>
      <c r="O260" s="77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AR260" s="15" t="s">
        <v>162</v>
      </c>
      <c r="AT260" s="15" t="s">
        <v>157</v>
      </c>
      <c r="AU260" s="15" t="s">
        <v>72</v>
      </c>
      <c r="AY260" s="15" t="s">
        <v>163</v>
      </c>
      <c r="BE260" s="203">
        <f>IF(N260="základní",J260,0)</f>
        <v>0</v>
      </c>
      <c r="BF260" s="203">
        <f>IF(N260="snížená",J260,0)</f>
        <v>0</v>
      </c>
      <c r="BG260" s="203">
        <f>IF(N260="zákl. přenesená",J260,0)</f>
        <v>0</v>
      </c>
      <c r="BH260" s="203">
        <f>IF(N260="sníž. přenesená",J260,0)</f>
        <v>0</v>
      </c>
      <c r="BI260" s="203">
        <f>IF(N260="nulová",J260,0)</f>
        <v>0</v>
      </c>
      <c r="BJ260" s="15" t="s">
        <v>80</v>
      </c>
      <c r="BK260" s="203">
        <f>ROUND(I260*H260,2)</f>
        <v>0</v>
      </c>
      <c r="BL260" s="15" t="s">
        <v>162</v>
      </c>
      <c r="BM260" s="15" t="s">
        <v>570</v>
      </c>
    </row>
    <row r="261" s="1" customFormat="1">
      <c r="B261" s="36"/>
      <c r="C261" s="37"/>
      <c r="D261" s="204" t="s">
        <v>165</v>
      </c>
      <c r="E261" s="37"/>
      <c r="F261" s="205" t="s">
        <v>325</v>
      </c>
      <c r="G261" s="37"/>
      <c r="H261" s="37"/>
      <c r="I261" s="141"/>
      <c r="J261" s="37"/>
      <c r="K261" s="37"/>
      <c r="L261" s="41"/>
      <c r="M261" s="206"/>
      <c r="N261" s="77"/>
      <c r="O261" s="77"/>
      <c r="P261" s="77"/>
      <c r="Q261" s="77"/>
      <c r="R261" s="77"/>
      <c r="S261" s="77"/>
      <c r="T261" s="78"/>
      <c r="AT261" s="15" t="s">
        <v>165</v>
      </c>
      <c r="AU261" s="15" t="s">
        <v>72</v>
      </c>
    </row>
    <row r="262" s="11" customFormat="1">
      <c r="B262" s="219"/>
      <c r="C262" s="220"/>
      <c r="D262" s="204" t="s">
        <v>169</v>
      </c>
      <c r="E262" s="221" t="s">
        <v>1</v>
      </c>
      <c r="F262" s="222" t="s">
        <v>571</v>
      </c>
      <c r="G262" s="220"/>
      <c r="H262" s="221" t="s">
        <v>1</v>
      </c>
      <c r="I262" s="223"/>
      <c r="J262" s="220"/>
      <c r="K262" s="220"/>
      <c r="L262" s="224"/>
      <c r="M262" s="225"/>
      <c r="N262" s="226"/>
      <c r="O262" s="226"/>
      <c r="P262" s="226"/>
      <c r="Q262" s="226"/>
      <c r="R262" s="226"/>
      <c r="S262" s="226"/>
      <c r="T262" s="227"/>
      <c r="AT262" s="228" t="s">
        <v>169</v>
      </c>
      <c r="AU262" s="228" t="s">
        <v>72</v>
      </c>
      <c r="AV262" s="11" t="s">
        <v>80</v>
      </c>
      <c r="AW262" s="11" t="s">
        <v>34</v>
      </c>
      <c r="AX262" s="11" t="s">
        <v>72</v>
      </c>
      <c r="AY262" s="228" t="s">
        <v>163</v>
      </c>
    </row>
    <row r="263" s="10" customFormat="1">
      <c r="B263" s="208"/>
      <c r="C263" s="209"/>
      <c r="D263" s="204" t="s">
        <v>169</v>
      </c>
      <c r="E263" s="210" t="s">
        <v>1</v>
      </c>
      <c r="F263" s="211" t="s">
        <v>572</v>
      </c>
      <c r="G263" s="209"/>
      <c r="H263" s="212">
        <v>3.21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169</v>
      </c>
      <c r="AU263" s="218" t="s">
        <v>72</v>
      </c>
      <c r="AV263" s="10" t="s">
        <v>82</v>
      </c>
      <c r="AW263" s="10" t="s">
        <v>34</v>
      </c>
      <c r="AX263" s="10" t="s">
        <v>72</v>
      </c>
      <c r="AY263" s="218" t="s">
        <v>163</v>
      </c>
    </row>
    <row r="264" s="11" customFormat="1">
      <c r="B264" s="219"/>
      <c r="C264" s="220"/>
      <c r="D264" s="204" t="s">
        <v>169</v>
      </c>
      <c r="E264" s="221" t="s">
        <v>1</v>
      </c>
      <c r="F264" s="222" t="s">
        <v>567</v>
      </c>
      <c r="G264" s="220"/>
      <c r="H264" s="221" t="s">
        <v>1</v>
      </c>
      <c r="I264" s="223"/>
      <c r="J264" s="220"/>
      <c r="K264" s="220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169</v>
      </c>
      <c r="AU264" s="228" t="s">
        <v>72</v>
      </c>
      <c r="AV264" s="11" t="s">
        <v>80</v>
      </c>
      <c r="AW264" s="11" t="s">
        <v>34</v>
      </c>
      <c r="AX264" s="11" t="s">
        <v>72</v>
      </c>
      <c r="AY264" s="228" t="s">
        <v>163</v>
      </c>
    </row>
    <row r="265" s="10" customFormat="1">
      <c r="B265" s="208"/>
      <c r="C265" s="209"/>
      <c r="D265" s="204" t="s">
        <v>169</v>
      </c>
      <c r="E265" s="210" t="s">
        <v>1</v>
      </c>
      <c r="F265" s="211" t="s">
        <v>568</v>
      </c>
      <c r="G265" s="209"/>
      <c r="H265" s="212">
        <v>9.0730000000000004</v>
      </c>
      <c r="I265" s="213"/>
      <c r="J265" s="209"/>
      <c r="K265" s="209"/>
      <c r="L265" s="214"/>
      <c r="M265" s="215"/>
      <c r="N265" s="216"/>
      <c r="O265" s="216"/>
      <c r="P265" s="216"/>
      <c r="Q265" s="216"/>
      <c r="R265" s="216"/>
      <c r="S265" s="216"/>
      <c r="T265" s="217"/>
      <c r="AT265" s="218" t="s">
        <v>169</v>
      </c>
      <c r="AU265" s="218" t="s">
        <v>72</v>
      </c>
      <c r="AV265" s="10" t="s">
        <v>82</v>
      </c>
      <c r="AW265" s="10" t="s">
        <v>34</v>
      </c>
      <c r="AX265" s="10" t="s">
        <v>72</v>
      </c>
      <c r="AY265" s="218" t="s">
        <v>163</v>
      </c>
    </row>
    <row r="266" s="12" customFormat="1">
      <c r="B266" s="239"/>
      <c r="C266" s="240"/>
      <c r="D266" s="204" t="s">
        <v>169</v>
      </c>
      <c r="E266" s="241" t="s">
        <v>1</v>
      </c>
      <c r="F266" s="242" t="s">
        <v>190</v>
      </c>
      <c r="G266" s="240"/>
      <c r="H266" s="243">
        <v>12.283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169</v>
      </c>
      <c r="AU266" s="249" t="s">
        <v>72</v>
      </c>
      <c r="AV266" s="12" t="s">
        <v>162</v>
      </c>
      <c r="AW266" s="12" t="s">
        <v>34</v>
      </c>
      <c r="AX266" s="12" t="s">
        <v>80</v>
      </c>
      <c r="AY266" s="249" t="s">
        <v>163</v>
      </c>
    </row>
    <row r="267" s="1" customFormat="1" ht="22.5" customHeight="1">
      <c r="B267" s="36"/>
      <c r="C267" s="192" t="s">
        <v>573</v>
      </c>
      <c r="D267" s="192" t="s">
        <v>157</v>
      </c>
      <c r="E267" s="193" t="s">
        <v>299</v>
      </c>
      <c r="F267" s="194" t="s">
        <v>300</v>
      </c>
      <c r="G267" s="195" t="s">
        <v>271</v>
      </c>
      <c r="H267" s="196">
        <v>897.31799999999998</v>
      </c>
      <c r="I267" s="197"/>
      <c r="J267" s="198">
        <f>ROUND(I267*H267,2)</f>
        <v>0</v>
      </c>
      <c r="K267" s="194" t="s">
        <v>161</v>
      </c>
      <c r="L267" s="41"/>
      <c r="M267" s="199" t="s">
        <v>1</v>
      </c>
      <c r="N267" s="200" t="s">
        <v>43</v>
      </c>
      <c r="O267" s="77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15" t="s">
        <v>162</v>
      </c>
      <c r="AT267" s="15" t="s">
        <v>157</v>
      </c>
      <c r="AU267" s="15" t="s">
        <v>72</v>
      </c>
      <c r="AY267" s="15" t="s">
        <v>163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15" t="s">
        <v>80</v>
      </c>
      <c r="BK267" s="203">
        <f>ROUND(I267*H267,2)</f>
        <v>0</v>
      </c>
      <c r="BL267" s="15" t="s">
        <v>162</v>
      </c>
      <c r="BM267" s="15" t="s">
        <v>574</v>
      </c>
    </row>
    <row r="268" s="1" customFormat="1">
      <c r="B268" s="36"/>
      <c r="C268" s="37"/>
      <c r="D268" s="204" t="s">
        <v>165</v>
      </c>
      <c r="E268" s="37"/>
      <c r="F268" s="205" t="s">
        <v>302</v>
      </c>
      <c r="G268" s="37"/>
      <c r="H268" s="37"/>
      <c r="I268" s="141"/>
      <c r="J268" s="37"/>
      <c r="K268" s="37"/>
      <c r="L268" s="41"/>
      <c r="M268" s="206"/>
      <c r="N268" s="77"/>
      <c r="O268" s="77"/>
      <c r="P268" s="77"/>
      <c r="Q268" s="77"/>
      <c r="R268" s="77"/>
      <c r="S268" s="77"/>
      <c r="T268" s="78"/>
      <c r="AT268" s="15" t="s">
        <v>165</v>
      </c>
      <c r="AU268" s="15" t="s">
        <v>72</v>
      </c>
    </row>
    <row r="269" s="11" customFormat="1">
      <c r="B269" s="219"/>
      <c r="C269" s="220"/>
      <c r="D269" s="204" t="s">
        <v>169</v>
      </c>
      <c r="E269" s="221" t="s">
        <v>1</v>
      </c>
      <c r="F269" s="222" t="s">
        <v>354</v>
      </c>
      <c r="G269" s="220"/>
      <c r="H269" s="221" t="s">
        <v>1</v>
      </c>
      <c r="I269" s="223"/>
      <c r="J269" s="220"/>
      <c r="K269" s="220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169</v>
      </c>
      <c r="AU269" s="228" t="s">
        <v>72</v>
      </c>
      <c r="AV269" s="11" t="s">
        <v>80</v>
      </c>
      <c r="AW269" s="11" t="s">
        <v>34</v>
      </c>
      <c r="AX269" s="11" t="s">
        <v>72</v>
      </c>
      <c r="AY269" s="228" t="s">
        <v>163</v>
      </c>
    </row>
    <row r="270" s="10" customFormat="1">
      <c r="B270" s="208"/>
      <c r="C270" s="209"/>
      <c r="D270" s="204" t="s">
        <v>169</v>
      </c>
      <c r="E270" s="210" t="s">
        <v>1</v>
      </c>
      <c r="F270" s="211" t="s">
        <v>575</v>
      </c>
      <c r="G270" s="209"/>
      <c r="H270" s="212">
        <v>896.75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169</v>
      </c>
      <c r="AU270" s="218" t="s">
        <v>72</v>
      </c>
      <c r="AV270" s="10" t="s">
        <v>82</v>
      </c>
      <c r="AW270" s="10" t="s">
        <v>34</v>
      </c>
      <c r="AX270" s="10" t="s">
        <v>72</v>
      </c>
      <c r="AY270" s="218" t="s">
        <v>163</v>
      </c>
    </row>
    <row r="271" s="11" customFormat="1">
      <c r="B271" s="219"/>
      <c r="C271" s="220"/>
      <c r="D271" s="204" t="s">
        <v>169</v>
      </c>
      <c r="E271" s="221" t="s">
        <v>1</v>
      </c>
      <c r="F271" s="222" t="s">
        <v>576</v>
      </c>
      <c r="G271" s="220"/>
      <c r="H271" s="221" t="s">
        <v>1</v>
      </c>
      <c r="I271" s="223"/>
      <c r="J271" s="220"/>
      <c r="K271" s="220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169</v>
      </c>
      <c r="AU271" s="228" t="s">
        <v>72</v>
      </c>
      <c r="AV271" s="11" t="s">
        <v>80</v>
      </c>
      <c r="AW271" s="11" t="s">
        <v>34</v>
      </c>
      <c r="AX271" s="11" t="s">
        <v>72</v>
      </c>
      <c r="AY271" s="228" t="s">
        <v>163</v>
      </c>
    </row>
    <row r="272" s="10" customFormat="1">
      <c r="B272" s="208"/>
      <c r="C272" s="209"/>
      <c r="D272" s="204" t="s">
        <v>169</v>
      </c>
      <c r="E272" s="210" t="s">
        <v>1</v>
      </c>
      <c r="F272" s="211" t="s">
        <v>577</v>
      </c>
      <c r="G272" s="209"/>
      <c r="H272" s="212">
        <v>0.56799999999999995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169</v>
      </c>
      <c r="AU272" s="218" t="s">
        <v>72</v>
      </c>
      <c r="AV272" s="10" t="s">
        <v>82</v>
      </c>
      <c r="AW272" s="10" t="s">
        <v>34</v>
      </c>
      <c r="AX272" s="10" t="s">
        <v>72</v>
      </c>
      <c r="AY272" s="218" t="s">
        <v>163</v>
      </c>
    </row>
    <row r="273" s="12" customFormat="1">
      <c r="B273" s="239"/>
      <c r="C273" s="240"/>
      <c r="D273" s="204" t="s">
        <v>169</v>
      </c>
      <c r="E273" s="241" t="s">
        <v>1</v>
      </c>
      <c r="F273" s="242" t="s">
        <v>190</v>
      </c>
      <c r="G273" s="240"/>
      <c r="H273" s="243">
        <v>897.31799999999998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AT273" s="249" t="s">
        <v>169</v>
      </c>
      <c r="AU273" s="249" t="s">
        <v>72</v>
      </c>
      <c r="AV273" s="12" t="s">
        <v>162</v>
      </c>
      <c r="AW273" s="12" t="s">
        <v>34</v>
      </c>
      <c r="AX273" s="12" t="s">
        <v>80</v>
      </c>
      <c r="AY273" s="249" t="s">
        <v>163</v>
      </c>
    </row>
    <row r="274" s="1" customFormat="1" ht="22.5" customHeight="1">
      <c r="B274" s="36"/>
      <c r="C274" s="192" t="s">
        <v>578</v>
      </c>
      <c r="D274" s="192" t="s">
        <v>157</v>
      </c>
      <c r="E274" s="193" t="s">
        <v>358</v>
      </c>
      <c r="F274" s="194" t="s">
        <v>359</v>
      </c>
      <c r="G274" s="195" t="s">
        <v>271</v>
      </c>
      <c r="H274" s="196">
        <v>0.56799999999999995</v>
      </c>
      <c r="I274" s="197"/>
      <c r="J274" s="198">
        <f>ROUND(I274*H274,2)</f>
        <v>0</v>
      </c>
      <c r="K274" s="194" t="s">
        <v>161</v>
      </c>
      <c r="L274" s="41"/>
      <c r="M274" s="199" t="s">
        <v>1</v>
      </c>
      <c r="N274" s="200" t="s">
        <v>43</v>
      </c>
      <c r="O274" s="77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15" t="s">
        <v>162</v>
      </c>
      <c r="AT274" s="15" t="s">
        <v>157</v>
      </c>
      <c r="AU274" s="15" t="s">
        <v>72</v>
      </c>
      <c r="AY274" s="15" t="s">
        <v>163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15" t="s">
        <v>80</v>
      </c>
      <c r="BK274" s="203">
        <f>ROUND(I274*H274,2)</f>
        <v>0</v>
      </c>
      <c r="BL274" s="15" t="s">
        <v>162</v>
      </c>
      <c r="BM274" s="15" t="s">
        <v>579</v>
      </c>
    </row>
    <row r="275" s="1" customFormat="1">
      <c r="B275" s="36"/>
      <c r="C275" s="37"/>
      <c r="D275" s="204" t="s">
        <v>165</v>
      </c>
      <c r="E275" s="37"/>
      <c r="F275" s="205" t="s">
        <v>361</v>
      </c>
      <c r="G275" s="37"/>
      <c r="H275" s="37"/>
      <c r="I275" s="141"/>
      <c r="J275" s="37"/>
      <c r="K275" s="37"/>
      <c r="L275" s="41"/>
      <c r="M275" s="206"/>
      <c r="N275" s="77"/>
      <c r="O275" s="77"/>
      <c r="P275" s="77"/>
      <c r="Q275" s="77"/>
      <c r="R275" s="77"/>
      <c r="S275" s="77"/>
      <c r="T275" s="78"/>
      <c r="AT275" s="15" t="s">
        <v>165</v>
      </c>
      <c r="AU275" s="15" t="s">
        <v>72</v>
      </c>
    </row>
    <row r="276" s="10" customFormat="1">
      <c r="B276" s="208"/>
      <c r="C276" s="209"/>
      <c r="D276" s="204" t="s">
        <v>169</v>
      </c>
      <c r="E276" s="210" t="s">
        <v>1</v>
      </c>
      <c r="F276" s="211" t="s">
        <v>577</v>
      </c>
      <c r="G276" s="209"/>
      <c r="H276" s="212">
        <v>0.56799999999999995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169</v>
      </c>
      <c r="AU276" s="218" t="s">
        <v>72</v>
      </c>
      <c r="AV276" s="10" t="s">
        <v>82</v>
      </c>
      <c r="AW276" s="10" t="s">
        <v>34</v>
      </c>
      <c r="AX276" s="10" t="s">
        <v>80</v>
      </c>
      <c r="AY276" s="218" t="s">
        <v>163</v>
      </c>
    </row>
    <row r="277" s="1" customFormat="1" ht="22.5" customHeight="1">
      <c r="B277" s="36"/>
      <c r="C277" s="192" t="s">
        <v>580</v>
      </c>
      <c r="D277" s="192" t="s">
        <v>157</v>
      </c>
      <c r="E277" s="193" t="s">
        <v>363</v>
      </c>
      <c r="F277" s="194" t="s">
        <v>364</v>
      </c>
      <c r="G277" s="195" t="s">
        <v>271</v>
      </c>
      <c r="H277" s="196">
        <v>896.75</v>
      </c>
      <c r="I277" s="197"/>
      <c r="J277" s="198">
        <f>ROUND(I277*H277,2)</f>
        <v>0</v>
      </c>
      <c r="K277" s="194" t="s">
        <v>161</v>
      </c>
      <c r="L277" s="41"/>
      <c r="M277" s="199" t="s">
        <v>1</v>
      </c>
      <c r="N277" s="200" t="s">
        <v>43</v>
      </c>
      <c r="O277" s="77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15" t="s">
        <v>162</v>
      </c>
      <c r="AT277" s="15" t="s">
        <v>157</v>
      </c>
      <c r="AU277" s="15" t="s">
        <v>72</v>
      </c>
      <c r="AY277" s="15" t="s">
        <v>163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15" t="s">
        <v>80</v>
      </c>
      <c r="BK277" s="203">
        <f>ROUND(I277*H277,2)</f>
        <v>0</v>
      </c>
      <c r="BL277" s="15" t="s">
        <v>162</v>
      </c>
      <c r="BM277" s="15" t="s">
        <v>581</v>
      </c>
    </row>
    <row r="278" s="1" customFormat="1">
      <c r="B278" s="36"/>
      <c r="C278" s="37"/>
      <c r="D278" s="204" t="s">
        <v>165</v>
      </c>
      <c r="E278" s="37"/>
      <c r="F278" s="205" t="s">
        <v>366</v>
      </c>
      <c r="G278" s="37"/>
      <c r="H278" s="37"/>
      <c r="I278" s="141"/>
      <c r="J278" s="37"/>
      <c r="K278" s="37"/>
      <c r="L278" s="41"/>
      <c r="M278" s="206"/>
      <c r="N278" s="77"/>
      <c r="O278" s="77"/>
      <c r="P278" s="77"/>
      <c r="Q278" s="77"/>
      <c r="R278" s="77"/>
      <c r="S278" s="77"/>
      <c r="T278" s="78"/>
      <c r="AT278" s="15" t="s">
        <v>165</v>
      </c>
      <c r="AU278" s="15" t="s">
        <v>72</v>
      </c>
    </row>
    <row r="279" s="10" customFormat="1">
      <c r="B279" s="208"/>
      <c r="C279" s="209"/>
      <c r="D279" s="204" t="s">
        <v>169</v>
      </c>
      <c r="E279" s="210" t="s">
        <v>1</v>
      </c>
      <c r="F279" s="211" t="s">
        <v>575</v>
      </c>
      <c r="G279" s="209"/>
      <c r="H279" s="212">
        <v>896.75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169</v>
      </c>
      <c r="AU279" s="218" t="s">
        <v>72</v>
      </c>
      <c r="AV279" s="10" t="s">
        <v>82</v>
      </c>
      <c r="AW279" s="10" t="s">
        <v>34</v>
      </c>
      <c r="AX279" s="10" t="s">
        <v>80</v>
      </c>
      <c r="AY279" s="218" t="s">
        <v>163</v>
      </c>
    </row>
    <row r="280" s="1" customFormat="1" ht="22.5" customHeight="1">
      <c r="B280" s="36"/>
      <c r="C280" s="192" t="s">
        <v>582</v>
      </c>
      <c r="D280" s="192" t="s">
        <v>157</v>
      </c>
      <c r="E280" s="193" t="s">
        <v>330</v>
      </c>
      <c r="F280" s="194" t="s">
        <v>331</v>
      </c>
      <c r="G280" s="195" t="s">
        <v>271</v>
      </c>
      <c r="H280" s="196">
        <v>309.25200000000001</v>
      </c>
      <c r="I280" s="197"/>
      <c r="J280" s="198">
        <f>ROUND(I280*H280,2)</f>
        <v>0</v>
      </c>
      <c r="K280" s="194" t="s">
        <v>161</v>
      </c>
      <c r="L280" s="41"/>
      <c r="M280" s="199" t="s">
        <v>1</v>
      </c>
      <c r="N280" s="200" t="s">
        <v>43</v>
      </c>
      <c r="O280" s="77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AR280" s="15" t="s">
        <v>162</v>
      </c>
      <c r="AT280" s="15" t="s">
        <v>157</v>
      </c>
      <c r="AU280" s="15" t="s">
        <v>72</v>
      </c>
      <c r="AY280" s="15" t="s">
        <v>163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15" t="s">
        <v>80</v>
      </c>
      <c r="BK280" s="203">
        <f>ROUND(I280*H280,2)</f>
        <v>0</v>
      </c>
      <c r="BL280" s="15" t="s">
        <v>162</v>
      </c>
      <c r="BM280" s="15" t="s">
        <v>583</v>
      </c>
    </row>
    <row r="281" s="1" customFormat="1">
      <c r="B281" s="36"/>
      <c r="C281" s="37"/>
      <c r="D281" s="204" t="s">
        <v>165</v>
      </c>
      <c r="E281" s="37"/>
      <c r="F281" s="205" t="s">
        <v>333</v>
      </c>
      <c r="G281" s="37"/>
      <c r="H281" s="37"/>
      <c r="I281" s="141"/>
      <c r="J281" s="37"/>
      <c r="K281" s="37"/>
      <c r="L281" s="41"/>
      <c r="M281" s="206"/>
      <c r="N281" s="77"/>
      <c r="O281" s="77"/>
      <c r="P281" s="77"/>
      <c r="Q281" s="77"/>
      <c r="R281" s="77"/>
      <c r="S281" s="77"/>
      <c r="T281" s="78"/>
      <c r="AT281" s="15" t="s">
        <v>165</v>
      </c>
      <c r="AU281" s="15" t="s">
        <v>72</v>
      </c>
    </row>
    <row r="282" s="11" customFormat="1">
      <c r="B282" s="219"/>
      <c r="C282" s="220"/>
      <c r="D282" s="204" t="s">
        <v>169</v>
      </c>
      <c r="E282" s="221" t="s">
        <v>1</v>
      </c>
      <c r="F282" s="222" t="s">
        <v>334</v>
      </c>
      <c r="G282" s="220"/>
      <c r="H282" s="221" t="s">
        <v>1</v>
      </c>
      <c r="I282" s="223"/>
      <c r="J282" s="220"/>
      <c r="K282" s="220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169</v>
      </c>
      <c r="AU282" s="228" t="s">
        <v>72</v>
      </c>
      <c r="AV282" s="11" t="s">
        <v>80</v>
      </c>
      <c r="AW282" s="11" t="s">
        <v>34</v>
      </c>
      <c r="AX282" s="11" t="s">
        <v>72</v>
      </c>
      <c r="AY282" s="228" t="s">
        <v>163</v>
      </c>
    </row>
    <row r="283" s="10" customFormat="1">
      <c r="B283" s="208"/>
      <c r="C283" s="209"/>
      <c r="D283" s="204" t="s">
        <v>169</v>
      </c>
      <c r="E283" s="210" t="s">
        <v>1</v>
      </c>
      <c r="F283" s="211" t="s">
        <v>584</v>
      </c>
      <c r="G283" s="209"/>
      <c r="H283" s="212">
        <v>108.612</v>
      </c>
      <c r="I283" s="213"/>
      <c r="J283" s="209"/>
      <c r="K283" s="209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169</v>
      </c>
      <c r="AU283" s="218" t="s">
        <v>72</v>
      </c>
      <c r="AV283" s="10" t="s">
        <v>82</v>
      </c>
      <c r="AW283" s="10" t="s">
        <v>34</v>
      </c>
      <c r="AX283" s="10" t="s">
        <v>72</v>
      </c>
      <c r="AY283" s="218" t="s">
        <v>163</v>
      </c>
    </row>
    <row r="284" s="11" customFormat="1">
      <c r="B284" s="219"/>
      <c r="C284" s="220"/>
      <c r="D284" s="204" t="s">
        <v>169</v>
      </c>
      <c r="E284" s="221" t="s">
        <v>1</v>
      </c>
      <c r="F284" s="222" t="s">
        <v>585</v>
      </c>
      <c r="G284" s="220"/>
      <c r="H284" s="221" t="s">
        <v>1</v>
      </c>
      <c r="I284" s="223"/>
      <c r="J284" s="220"/>
      <c r="K284" s="220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169</v>
      </c>
      <c r="AU284" s="228" t="s">
        <v>72</v>
      </c>
      <c r="AV284" s="11" t="s">
        <v>80</v>
      </c>
      <c r="AW284" s="11" t="s">
        <v>34</v>
      </c>
      <c r="AX284" s="11" t="s">
        <v>72</v>
      </c>
      <c r="AY284" s="228" t="s">
        <v>163</v>
      </c>
    </row>
    <row r="285" s="10" customFormat="1">
      <c r="B285" s="208"/>
      <c r="C285" s="209"/>
      <c r="D285" s="204" t="s">
        <v>169</v>
      </c>
      <c r="E285" s="210" t="s">
        <v>1</v>
      </c>
      <c r="F285" s="211" t="s">
        <v>586</v>
      </c>
      <c r="G285" s="209"/>
      <c r="H285" s="212">
        <v>200.63999999999999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169</v>
      </c>
      <c r="AU285" s="218" t="s">
        <v>72</v>
      </c>
      <c r="AV285" s="10" t="s">
        <v>82</v>
      </c>
      <c r="AW285" s="10" t="s">
        <v>34</v>
      </c>
      <c r="AX285" s="10" t="s">
        <v>72</v>
      </c>
      <c r="AY285" s="218" t="s">
        <v>163</v>
      </c>
    </row>
    <row r="286" s="12" customFormat="1">
      <c r="B286" s="239"/>
      <c r="C286" s="240"/>
      <c r="D286" s="204" t="s">
        <v>169</v>
      </c>
      <c r="E286" s="241" t="s">
        <v>1</v>
      </c>
      <c r="F286" s="242" t="s">
        <v>190</v>
      </c>
      <c r="G286" s="240"/>
      <c r="H286" s="243">
        <v>309.25200000000001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169</v>
      </c>
      <c r="AU286" s="249" t="s">
        <v>72</v>
      </c>
      <c r="AV286" s="12" t="s">
        <v>162</v>
      </c>
      <c r="AW286" s="12" t="s">
        <v>34</v>
      </c>
      <c r="AX286" s="12" t="s">
        <v>80</v>
      </c>
      <c r="AY286" s="249" t="s">
        <v>163</v>
      </c>
    </row>
    <row r="287" s="1" customFormat="1" ht="22.5" customHeight="1">
      <c r="B287" s="36"/>
      <c r="C287" s="192" t="s">
        <v>587</v>
      </c>
      <c r="D287" s="192" t="s">
        <v>157</v>
      </c>
      <c r="E287" s="193" t="s">
        <v>337</v>
      </c>
      <c r="F287" s="194" t="s">
        <v>338</v>
      </c>
      <c r="G287" s="195" t="s">
        <v>271</v>
      </c>
      <c r="H287" s="196">
        <v>54.305999999999997</v>
      </c>
      <c r="I287" s="197"/>
      <c r="J287" s="198">
        <f>ROUND(I287*H287,2)</f>
        <v>0</v>
      </c>
      <c r="K287" s="194" t="s">
        <v>161</v>
      </c>
      <c r="L287" s="41"/>
      <c r="M287" s="199" t="s">
        <v>1</v>
      </c>
      <c r="N287" s="200" t="s">
        <v>43</v>
      </c>
      <c r="O287" s="77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AR287" s="15" t="s">
        <v>162</v>
      </c>
      <c r="AT287" s="15" t="s">
        <v>157</v>
      </c>
      <c r="AU287" s="15" t="s">
        <v>72</v>
      </c>
      <c r="AY287" s="15" t="s">
        <v>163</v>
      </c>
      <c r="BE287" s="203">
        <f>IF(N287="základní",J287,0)</f>
        <v>0</v>
      </c>
      <c r="BF287" s="203">
        <f>IF(N287="snížená",J287,0)</f>
        <v>0</v>
      </c>
      <c r="BG287" s="203">
        <f>IF(N287="zákl. přenesená",J287,0)</f>
        <v>0</v>
      </c>
      <c r="BH287" s="203">
        <f>IF(N287="sníž. přenesená",J287,0)</f>
        <v>0</v>
      </c>
      <c r="BI287" s="203">
        <f>IF(N287="nulová",J287,0)</f>
        <v>0</v>
      </c>
      <c r="BJ287" s="15" t="s">
        <v>80</v>
      </c>
      <c r="BK287" s="203">
        <f>ROUND(I287*H287,2)</f>
        <v>0</v>
      </c>
      <c r="BL287" s="15" t="s">
        <v>162</v>
      </c>
      <c r="BM287" s="15" t="s">
        <v>588</v>
      </c>
    </row>
    <row r="288" s="1" customFormat="1">
      <c r="B288" s="36"/>
      <c r="C288" s="37"/>
      <c r="D288" s="204" t="s">
        <v>165</v>
      </c>
      <c r="E288" s="37"/>
      <c r="F288" s="205" t="s">
        <v>340</v>
      </c>
      <c r="G288" s="37"/>
      <c r="H288" s="37"/>
      <c r="I288" s="141"/>
      <c r="J288" s="37"/>
      <c r="K288" s="37"/>
      <c r="L288" s="41"/>
      <c r="M288" s="206"/>
      <c r="N288" s="77"/>
      <c r="O288" s="77"/>
      <c r="P288" s="77"/>
      <c r="Q288" s="77"/>
      <c r="R288" s="77"/>
      <c r="S288" s="77"/>
      <c r="T288" s="78"/>
      <c r="AT288" s="15" t="s">
        <v>165</v>
      </c>
      <c r="AU288" s="15" t="s">
        <v>72</v>
      </c>
    </row>
    <row r="289" s="11" customFormat="1">
      <c r="B289" s="219"/>
      <c r="C289" s="220"/>
      <c r="D289" s="204" t="s">
        <v>169</v>
      </c>
      <c r="E289" s="221" t="s">
        <v>1</v>
      </c>
      <c r="F289" s="222" t="s">
        <v>341</v>
      </c>
      <c r="G289" s="220"/>
      <c r="H289" s="221" t="s">
        <v>1</v>
      </c>
      <c r="I289" s="223"/>
      <c r="J289" s="220"/>
      <c r="K289" s="220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169</v>
      </c>
      <c r="AU289" s="228" t="s">
        <v>72</v>
      </c>
      <c r="AV289" s="11" t="s">
        <v>80</v>
      </c>
      <c r="AW289" s="11" t="s">
        <v>34</v>
      </c>
      <c r="AX289" s="11" t="s">
        <v>72</v>
      </c>
      <c r="AY289" s="228" t="s">
        <v>163</v>
      </c>
    </row>
    <row r="290" s="10" customFormat="1">
      <c r="B290" s="208"/>
      <c r="C290" s="209"/>
      <c r="D290" s="204" t="s">
        <v>169</v>
      </c>
      <c r="E290" s="210" t="s">
        <v>1</v>
      </c>
      <c r="F290" s="211" t="s">
        <v>589</v>
      </c>
      <c r="G290" s="209"/>
      <c r="H290" s="212">
        <v>54.305999999999997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169</v>
      </c>
      <c r="AU290" s="218" t="s">
        <v>72</v>
      </c>
      <c r="AV290" s="10" t="s">
        <v>82</v>
      </c>
      <c r="AW290" s="10" t="s">
        <v>34</v>
      </c>
      <c r="AX290" s="10" t="s">
        <v>80</v>
      </c>
      <c r="AY290" s="218" t="s">
        <v>163</v>
      </c>
    </row>
    <row r="291" s="1" customFormat="1" ht="22.5" customHeight="1">
      <c r="B291" s="36"/>
      <c r="C291" s="192" t="s">
        <v>215</v>
      </c>
      <c r="D291" s="192" t="s">
        <v>157</v>
      </c>
      <c r="E291" s="193" t="s">
        <v>590</v>
      </c>
      <c r="F291" s="194" t="s">
        <v>591</v>
      </c>
      <c r="G291" s="195" t="s">
        <v>271</v>
      </c>
      <c r="H291" s="196">
        <v>200.63999999999999</v>
      </c>
      <c r="I291" s="197"/>
      <c r="J291" s="198">
        <f>ROUND(I291*H291,2)</f>
        <v>0</v>
      </c>
      <c r="K291" s="194" t="s">
        <v>161</v>
      </c>
      <c r="L291" s="41"/>
      <c r="M291" s="199" t="s">
        <v>1</v>
      </c>
      <c r="N291" s="200" t="s">
        <v>43</v>
      </c>
      <c r="O291" s="77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15" t="s">
        <v>162</v>
      </c>
      <c r="AT291" s="15" t="s">
        <v>157</v>
      </c>
      <c r="AU291" s="15" t="s">
        <v>72</v>
      </c>
      <c r="AY291" s="15" t="s">
        <v>163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15" t="s">
        <v>80</v>
      </c>
      <c r="BK291" s="203">
        <f>ROUND(I291*H291,2)</f>
        <v>0</v>
      </c>
      <c r="BL291" s="15" t="s">
        <v>162</v>
      </c>
      <c r="BM291" s="15" t="s">
        <v>592</v>
      </c>
    </row>
    <row r="292" s="1" customFormat="1">
      <c r="B292" s="36"/>
      <c r="C292" s="37"/>
      <c r="D292" s="204" t="s">
        <v>165</v>
      </c>
      <c r="E292" s="37"/>
      <c r="F292" s="205" t="s">
        <v>593</v>
      </c>
      <c r="G292" s="37"/>
      <c r="H292" s="37"/>
      <c r="I292" s="141"/>
      <c r="J292" s="37"/>
      <c r="K292" s="37"/>
      <c r="L292" s="41"/>
      <c r="M292" s="206"/>
      <c r="N292" s="77"/>
      <c r="O292" s="77"/>
      <c r="P292" s="77"/>
      <c r="Q292" s="77"/>
      <c r="R292" s="77"/>
      <c r="S292" s="77"/>
      <c r="T292" s="78"/>
      <c r="AT292" s="15" t="s">
        <v>165</v>
      </c>
      <c r="AU292" s="15" t="s">
        <v>72</v>
      </c>
    </row>
    <row r="293" s="11" customFormat="1">
      <c r="B293" s="219"/>
      <c r="C293" s="220"/>
      <c r="D293" s="204" t="s">
        <v>169</v>
      </c>
      <c r="E293" s="221" t="s">
        <v>1</v>
      </c>
      <c r="F293" s="222" t="s">
        <v>594</v>
      </c>
      <c r="G293" s="220"/>
      <c r="H293" s="221" t="s">
        <v>1</v>
      </c>
      <c r="I293" s="223"/>
      <c r="J293" s="220"/>
      <c r="K293" s="220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169</v>
      </c>
      <c r="AU293" s="228" t="s">
        <v>72</v>
      </c>
      <c r="AV293" s="11" t="s">
        <v>80</v>
      </c>
      <c r="AW293" s="11" t="s">
        <v>34</v>
      </c>
      <c r="AX293" s="11" t="s">
        <v>72</v>
      </c>
      <c r="AY293" s="228" t="s">
        <v>163</v>
      </c>
    </row>
    <row r="294" s="10" customFormat="1">
      <c r="B294" s="208"/>
      <c r="C294" s="209"/>
      <c r="D294" s="204" t="s">
        <v>169</v>
      </c>
      <c r="E294" s="210" t="s">
        <v>1</v>
      </c>
      <c r="F294" s="211" t="s">
        <v>586</v>
      </c>
      <c r="G294" s="209"/>
      <c r="H294" s="212">
        <v>200.63999999999999</v>
      </c>
      <c r="I294" s="213"/>
      <c r="J294" s="209"/>
      <c r="K294" s="209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169</v>
      </c>
      <c r="AU294" s="218" t="s">
        <v>72</v>
      </c>
      <c r="AV294" s="10" t="s">
        <v>82</v>
      </c>
      <c r="AW294" s="10" t="s">
        <v>34</v>
      </c>
      <c r="AX294" s="10" t="s">
        <v>80</v>
      </c>
      <c r="AY294" s="218" t="s">
        <v>163</v>
      </c>
    </row>
    <row r="295" s="1" customFormat="1" ht="22.5" customHeight="1">
      <c r="B295" s="36"/>
      <c r="C295" s="192" t="s">
        <v>595</v>
      </c>
      <c r="D295" s="192" t="s">
        <v>157</v>
      </c>
      <c r="E295" s="193" t="s">
        <v>596</v>
      </c>
      <c r="F295" s="194" t="s">
        <v>597</v>
      </c>
      <c r="G295" s="195" t="s">
        <v>271</v>
      </c>
      <c r="H295" s="196">
        <v>179.52000000000001</v>
      </c>
      <c r="I295" s="197"/>
      <c r="J295" s="198">
        <f>ROUND(I295*H295,2)</f>
        <v>0</v>
      </c>
      <c r="K295" s="194" t="s">
        <v>161</v>
      </c>
      <c r="L295" s="41"/>
      <c r="M295" s="199" t="s">
        <v>1</v>
      </c>
      <c r="N295" s="200" t="s">
        <v>43</v>
      </c>
      <c r="O295" s="77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15" t="s">
        <v>162</v>
      </c>
      <c r="AT295" s="15" t="s">
        <v>157</v>
      </c>
      <c r="AU295" s="15" t="s">
        <v>72</v>
      </c>
      <c r="AY295" s="15" t="s">
        <v>163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15" t="s">
        <v>80</v>
      </c>
      <c r="BK295" s="203">
        <f>ROUND(I295*H295,2)</f>
        <v>0</v>
      </c>
      <c r="BL295" s="15" t="s">
        <v>162</v>
      </c>
      <c r="BM295" s="15" t="s">
        <v>598</v>
      </c>
    </row>
    <row r="296" s="1" customFormat="1">
      <c r="B296" s="36"/>
      <c r="C296" s="37"/>
      <c r="D296" s="204" t="s">
        <v>165</v>
      </c>
      <c r="E296" s="37"/>
      <c r="F296" s="205" t="s">
        <v>599</v>
      </c>
      <c r="G296" s="37"/>
      <c r="H296" s="37"/>
      <c r="I296" s="141"/>
      <c r="J296" s="37"/>
      <c r="K296" s="37"/>
      <c r="L296" s="41"/>
      <c r="M296" s="206"/>
      <c r="N296" s="77"/>
      <c r="O296" s="77"/>
      <c r="P296" s="77"/>
      <c r="Q296" s="77"/>
      <c r="R296" s="77"/>
      <c r="S296" s="77"/>
      <c r="T296" s="78"/>
      <c r="AT296" s="15" t="s">
        <v>165</v>
      </c>
      <c r="AU296" s="15" t="s">
        <v>72</v>
      </c>
    </row>
    <row r="297" s="11" customFormat="1">
      <c r="B297" s="219"/>
      <c r="C297" s="220"/>
      <c r="D297" s="204" t="s">
        <v>169</v>
      </c>
      <c r="E297" s="221" t="s">
        <v>1</v>
      </c>
      <c r="F297" s="222" t="s">
        <v>600</v>
      </c>
      <c r="G297" s="220"/>
      <c r="H297" s="221" t="s">
        <v>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169</v>
      </c>
      <c r="AU297" s="228" t="s">
        <v>72</v>
      </c>
      <c r="AV297" s="11" t="s">
        <v>80</v>
      </c>
      <c r="AW297" s="11" t="s">
        <v>34</v>
      </c>
      <c r="AX297" s="11" t="s">
        <v>72</v>
      </c>
      <c r="AY297" s="228" t="s">
        <v>163</v>
      </c>
    </row>
    <row r="298" s="10" customFormat="1">
      <c r="B298" s="208"/>
      <c r="C298" s="209"/>
      <c r="D298" s="204" t="s">
        <v>169</v>
      </c>
      <c r="E298" s="210" t="s">
        <v>1</v>
      </c>
      <c r="F298" s="211" t="s">
        <v>601</v>
      </c>
      <c r="G298" s="209"/>
      <c r="H298" s="212">
        <v>179.52000000000001</v>
      </c>
      <c r="I298" s="213"/>
      <c r="J298" s="209"/>
      <c r="K298" s="209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169</v>
      </c>
      <c r="AU298" s="218" t="s">
        <v>72</v>
      </c>
      <c r="AV298" s="10" t="s">
        <v>82</v>
      </c>
      <c r="AW298" s="10" t="s">
        <v>34</v>
      </c>
      <c r="AX298" s="10" t="s">
        <v>80</v>
      </c>
      <c r="AY298" s="218" t="s">
        <v>163</v>
      </c>
    </row>
    <row r="299" s="1" customFormat="1" ht="22.5" customHeight="1">
      <c r="B299" s="36"/>
      <c r="C299" s="192" t="s">
        <v>602</v>
      </c>
      <c r="D299" s="192" t="s">
        <v>157</v>
      </c>
      <c r="E299" s="193" t="s">
        <v>603</v>
      </c>
      <c r="F299" s="194" t="s">
        <v>604</v>
      </c>
      <c r="G299" s="195" t="s">
        <v>271</v>
      </c>
      <c r="H299" s="196">
        <v>179.52000000000001</v>
      </c>
      <c r="I299" s="197"/>
      <c r="J299" s="198">
        <f>ROUND(I299*H299,2)</f>
        <v>0</v>
      </c>
      <c r="K299" s="194" t="s">
        <v>161</v>
      </c>
      <c r="L299" s="41"/>
      <c r="M299" s="199" t="s">
        <v>1</v>
      </c>
      <c r="N299" s="200" t="s">
        <v>43</v>
      </c>
      <c r="O299" s="77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15" t="s">
        <v>162</v>
      </c>
      <c r="AT299" s="15" t="s">
        <v>157</v>
      </c>
      <c r="AU299" s="15" t="s">
        <v>72</v>
      </c>
      <c r="AY299" s="15" t="s">
        <v>163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15" t="s">
        <v>80</v>
      </c>
      <c r="BK299" s="203">
        <f>ROUND(I299*H299,2)</f>
        <v>0</v>
      </c>
      <c r="BL299" s="15" t="s">
        <v>162</v>
      </c>
      <c r="BM299" s="15" t="s">
        <v>605</v>
      </c>
    </row>
    <row r="300" s="1" customFormat="1">
      <c r="B300" s="36"/>
      <c r="C300" s="37"/>
      <c r="D300" s="204" t="s">
        <v>165</v>
      </c>
      <c r="E300" s="37"/>
      <c r="F300" s="205" t="s">
        <v>606</v>
      </c>
      <c r="G300" s="37"/>
      <c r="H300" s="37"/>
      <c r="I300" s="141"/>
      <c r="J300" s="37"/>
      <c r="K300" s="37"/>
      <c r="L300" s="41"/>
      <c r="M300" s="206"/>
      <c r="N300" s="77"/>
      <c r="O300" s="77"/>
      <c r="P300" s="77"/>
      <c r="Q300" s="77"/>
      <c r="R300" s="77"/>
      <c r="S300" s="77"/>
      <c r="T300" s="78"/>
      <c r="AT300" s="15" t="s">
        <v>165</v>
      </c>
      <c r="AU300" s="15" t="s">
        <v>72</v>
      </c>
    </row>
    <row r="301" s="11" customFormat="1">
      <c r="B301" s="219"/>
      <c r="C301" s="220"/>
      <c r="D301" s="204" t="s">
        <v>169</v>
      </c>
      <c r="E301" s="221" t="s">
        <v>1</v>
      </c>
      <c r="F301" s="222" t="s">
        <v>600</v>
      </c>
      <c r="G301" s="220"/>
      <c r="H301" s="221" t="s">
        <v>1</v>
      </c>
      <c r="I301" s="223"/>
      <c r="J301" s="220"/>
      <c r="K301" s="220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169</v>
      </c>
      <c r="AU301" s="228" t="s">
        <v>72</v>
      </c>
      <c r="AV301" s="11" t="s">
        <v>80</v>
      </c>
      <c r="AW301" s="11" t="s">
        <v>34</v>
      </c>
      <c r="AX301" s="11" t="s">
        <v>72</v>
      </c>
      <c r="AY301" s="228" t="s">
        <v>163</v>
      </c>
    </row>
    <row r="302" s="10" customFormat="1">
      <c r="B302" s="208"/>
      <c r="C302" s="209"/>
      <c r="D302" s="204" t="s">
        <v>169</v>
      </c>
      <c r="E302" s="210" t="s">
        <v>1</v>
      </c>
      <c r="F302" s="211" t="s">
        <v>601</v>
      </c>
      <c r="G302" s="209"/>
      <c r="H302" s="212">
        <v>179.52000000000001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169</v>
      </c>
      <c r="AU302" s="218" t="s">
        <v>72</v>
      </c>
      <c r="AV302" s="10" t="s">
        <v>82</v>
      </c>
      <c r="AW302" s="10" t="s">
        <v>34</v>
      </c>
      <c r="AX302" s="10" t="s">
        <v>80</v>
      </c>
      <c r="AY302" s="218" t="s">
        <v>163</v>
      </c>
    </row>
    <row r="303" s="1" customFormat="1" ht="22.5" customHeight="1">
      <c r="B303" s="36"/>
      <c r="C303" s="192" t="s">
        <v>607</v>
      </c>
      <c r="D303" s="192" t="s">
        <v>157</v>
      </c>
      <c r="E303" s="193" t="s">
        <v>344</v>
      </c>
      <c r="F303" s="194" t="s">
        <v>345</v>
      </c>
      <c r="G303" s="195" t="s">
        <v>271</v>
      </c>
      <c r="H303" s="196">
        <v>15.24</v>
      </c>
      <c r="I303" s="197"/>
      <c r="J303" s="198">
        <f>ROUND(I303*H303,2)</f>
        <v>0</v>
      </c>
      <c r="K303" s="194" t="s">
        <v>161</v>
      </c>
      <c r="L303" s="41"/>
      <c r="M303" s="199" t="s">
        <v>1</v>
      </c>
      <c r="N303" s="200" t="s">
        <v>43</v>
      </c>
      <c r="O303" s="77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AR303" s="15" t="s">
        <v>162</v>
      </c>
      <c r="AT303" s="15" t="s">
        <v>157</v>
      </c>
      <c r="AU303" s="15" t="s">
        <v>72</v>
      </c>
      <c r="AY303" s="15" t="s">
        <v>163</v>
      </c>
      <c r="BE303" s="203">
        <f>IF(N303="základní",J303,0)</f>
        <v>0</v>
      </c>
      <c r="BF303" s="203">
        <f>IF(N303="snížená",J303,0)</f>
        <v>0</v>
      </c>
      <c r="BG303" s="203">
        <f>IF(N303="zákl. přenesená",J303,0)</f>
        <v>0</v>
      </c>
      <c r="BH303" s="203">
        <f>IF(N303="sníž. přenesená",J303,0)</f>
        <v>0</v>
      </c>
      <c r="BI303" s="203">
        <f>IF(N303="nulová",J303,0)</f>
        <v>0</v>
      </c>
      <c r="BJ303" s="15" t="s">
        <v>80</v>
      </c>
      <c r="BK303" s="203">
        <f>ROUND(I303*H303,2)</f>
        <v>0</v>
      </c>
      <c r="BL303" s="15" t="s">
        <v>162</v>
      </c>
      <c r="BM303" s="15" t="s">
        <v>608</v>
      </c>
    </row>
    <row r="304" s="1" customFormat="1">
      <c r="B304" s="36"/>
      <c r="C304" s="37"/>
      <c r="D304" s="204" t="s">
        <v>165</v>
      </c>
      <c r="E304" s="37"/>
      <c r="F304" s="205" t="s">
        <v>347</v>
      </c>
      <c r="G304" s="37"/>
      <c r="H304" s="37"/>
      <c r="I304" s="141"/>
      <c r="J304" s="37"/>
      <c r="K304" s="37"/>
      <c r="L304" s="41"/>
      <c r="M304" s="206"/>
      <c r="N304" s="77"/>
      <c r="O304" s="77"/>
      <c r="P304" s="77"/>
      <c r="Q304" s="77"/>
      <c r="R304" s="77"/>
      <c r="S304" s="77"/>
      <c r="T304" s="78"/>
      <c r="AT304" s="15" t="s">
        <v>165</v>
      </c>
      <c r="AU304" s="15" t="s">
        <v>72</v>
      </c>
    </row>
    <row r="305" s="11" customFormat="1">
      <c r="B305" s="219"/>
      <c r="C305" s="220"/>
      <c r="D305" s="204" t="s">
        <v>169</v>
      </c>
      <c r="E305" s="221" t="s">
        <v>1</v>
      </c>
      <c r="F305" s="222" t="s">
        <v>609</v>
      </c>
      <c r="G305" s="220"/>
      <c r="H305" s="221" t="s">
        <v>1</v>
      </c>
      <c r="I305" s="223"/>
      <c r="J305" s="220"/>
      <c r="K305" s="220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169</v>
      </c>
      <c r="AU305" s="228" t="s">
        <v>72</v>
      </c>
      <c r="AV305" s="11" t="s">
        <v>80</v>
      </c>
      <c r="AW305" s="11" t="s">
        <v>34</v>
      </c>
      <c r="AX305" s="11" t="s">
        <v>72</v>
      </c>
      <c r="AY305" s="228" t="s">
        <v>163</v>
      </c>
    </row>
    <row r="306" s="10" customFormat="1">
      <c r="B306" s="208"/>
      <c r="C306" s="209"/>
      <c r="D306" s="204" t="s">
        <v>169</v>
      </c>
      <c r="E306" s="210" t="s">
        <v>1</v>
      </c>
      <c r="F306" s="211" t="s">
        <v>610</v>
      </c>
      <c r="G306" s="209"/>
      <c r="H306" s="212">
        <v>5.069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169</v>
      </c>
      <c r="AU306" s="218" t="s">
        <v>72</v>
      </c>
      <c r="AV306" s="10" t="s">
        <v>82</v>
      </c>
      <c r="AW306" s="10" t="s">
        <v>34</v>
      </c>
      <c r="AX306" s="10" t="s">
        <v>72</v>
      </c>
      <c r="AY306" s="218" t="s">
        <v>163</v>
      </c>
    </row>
    <row r="307" s="11" customFormat="1">
      <c r="B307" s="219"/>
      <c r="C307" s="220"/>
      <c r="D307" s="204" t="s">
        <v>169</v>
      </c>
      <c r="E307" s="221" t="s">
        <v>1</v>
      </c>
      <c r="F307" s="222" t="s">
        <v>611</v>
      </c>
      <c r="G307" s="220"/>
      <c r="H307" s="221" t="s">
        <v>1</v>
      </c>
      <c r="I307" s="223"/>
      <c r="J307" s="220"/>
      <c r="K307" s="220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169</v>
      </c>
      <c r="AU307" s="228" t="s">
        <v>72</v>
      </c>
      <c r="AV307" s="11" t="s">
        <v>80</v>
      </c>
      <c r="AW307" s="11" t="s">
        <v>34</v>
      </c>
      <c r="AX307" s="11" t="s">
        <v>72</v>
      </c>
      <c r="AY307" s="228" t="s">
        <v>163</v>
      </c>
    </row>
    <row r="308" s="10" customFormat="1">
      <c r="B308" s="208"/>
      <c r="C308" s="209"/>
      <c r="D308" s="204" t="s">
        <v>169</v>
      </c>
      <c r="E308" s="210" t="s">
        <v>1</v>
      </c>
      <c r="F308" s="211" t="s">
        <v>612</v>
      </c>
      <c r="G308" s="209"/>
      <c r="H308" s="212">
        <v>1.0980000000000001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169</v>
      </c>
      <c r="AU308" s="218" t="s">
        <v>72</v>
      </c>
      <c r="AV308" s="10" t="s">
        <v>82</v>
      </c>
      <c r="AW308" s="10" t="s">
        <v>34</v>
      </c>
      <c r="AX308" s="10" t="s">
        <v>72</v>
      </c>
      <c r="AY308" s="218" t="s">
        <v>163</v>
      </c>
    </row>
    <row r="309" s="11" customFormat="1">
      <c r="B309" s="219"/>
      <c r="C309" s="220"/>
      <c r="D309" s="204" t="s">
        <v>169</v>
      </c>
      <c r="E309" s="221" t="s">
        <v>1</v>
      </c>
      <c r="F309" s="222" t="s">
        <v>613</v>
      </c>
      <c r="G309" s="220"/>
      <c r="H309" s="221" t="s">
        <v>1</v>
      </c>
      <c r="I309" s="223"/>
      <c r="J309" s="220"/>
      <c r="K309" s="220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169</v>
      </c>
      <c r="AU309" s="228" t="s">
        <v>72</v>
      </c>
      <c r="AV309" s="11" t="s">
        <v>80</v>
      </c>
      <c r="AW309" s="11" t="s">
        <v>34</v>
      </c>
      <c r="AX309" s="11" t="s">
        <v>72</v>
      </c>
      <c r="AY309" s="228" t="s">
        <v>163</v>
      </c>
    </row>
    <row r="310" s="10" customFormat="1">
      <c r="B310" s="208"/>
      <c r="C310" s="209"/>
      <c r="D310" s="204" t="s">
        <v>169</v>
      </c>
      <c r="E310" s="210" t="s">
        <v>1</v>
      </c>
      <c r="F310" s="211" t="s">
        <v>568</v>
      </c>
      <c r="G310" s="209"/>
      <c r="H310" s="212">
        <v>9.0730000000000004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169</v>
      </c>
      <c r="AU310" s="218" t="s">
        <v>72</v>
      </c>
      <c r="AV310" s="10" t="s">
        <v>82</v>
      </c>
      <c r="AW310" s="10" t="s">
        <v>34</v>
      </c>
      <c r="AX310" s="10" t="s">
        <v>72</v>
      </c>
      <c r="AY310" s="218" t="s">
        <v>163</v>
      </c>
    </row>
    <row r="311" s="12" customFormat="1">
      <c r="B311" s="239"/>
      <c r="C311" s="240"/>
      <c r="D311" s="204" t="s">
        <v>169</v>
      </c>
      <c r="E311" s="241" t="s">
        <v>1</v>
      </c>
      <c r="F311" s="242" t="s">
        <v>190</v>
      </c>
      <c r="G311" s="240"/>
      <c r="H311" s="243">
        <v>15.24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AT311" s="249" t="s">
        <v>169</v>
      </c>
      <c r="AU311" s="249" t="s">
        <v>72</v>
      </c>
      <c r="AV311" s="12" t="s">
        <v>162</v>
      </c>
      <c r="AW311" s="12" t="s">
        <v>34</v>
      </c>
      <c r="AX311" s="12" t="s">
        <v>80</v>
      </c>
      <c r="AY311" s="249" t="s">
        <v>163</v>
      </c>
    </row>
    <row r="312" s="1" customFormat="1" ht="22.5" customHeight="1">
      <c r="B312" s="36"/>
      <c r="C312" s="192" t="s">
        <v>614</v>
      </c>
      <c r="D312" s="192" t="s">
        <v>157</v>
      </c>
      <c r="E312" s="193" t="s">
        <v>368</v>
      </c>
      <c r="F312" s="194" t="s">
        <v>369</v>
      </c>
      <c r="G312" s="195" t="s">
        <v>173</v>
      </c>
      <c r="H312" s="196">
        <v>5</v>
      </c>
      <c r="I312" s="197"/>
      <c r="J312" s="198">
        <f>ROUND(I312*H312,2)</f>
        <v>0</v>
      </c>
      <c r="K312" s="194" t="s">
        <v>161</v>
      </c>
      <c r="L312" s="41"/>
      <c r="M312" s="199" t="s">
        <v>1</v>
      </c>
      <c r="N312" s="200" t="s">
        <v>43</v>
      </c>
      <c r="O312" s="77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AR312" s="15" t="s">
        <v>162</v>
      </c>
      <c r="AT312" s="15" t="s">
        <v>157</v>
      </c>
      <c r="AU312" s="15" t="s">
        <v>72</v>
      </c>
      <c r="AY312" s="15" t="s">
        <v>163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15" t="s">
        <v>80</v>
      </c>
      <c r="BK312" s="203">
        <f>ROUND(I312*H312,2)</f>
        <v>0</v>
      </c>
      <c r="BL312" s="15" t="s">
        <v>162</v>
      </c>
      <c r="BM312" s="15" t="s">
        <v>615</v>
      </c>
    </row>
    <row r="313" s="1" customFormat="1">
      <c r="B313" s="36"/>
      <c r="C313" s="37"/>
      <c r="D313" s="204" t="s">
        <v>165</v>
      </c>
      <c r="E313" s="37"/>
      <c r="F313" s="205" t="s">
        <v>371</v>
      </c>
      <c r="G313" s="37"/>
      <c r="H313" s="37"/>
      <c r="I313" s="141"/>
      <c r="J313" s="37"/>
      <c r="K313" s="37"/>
      <c r="L313" s="41"/>
      <c r="M313" s="206"/>
      <c r="N313" s="77"/>
      <c r="O313" s="77"/>
      <c r="P313" s="77"/>
      <c r="Q313" s="77"/>
      <c r="R313" s="77"/>
      <c r="S313" s="77"/>
      <c r="T313" s="78"/>
      <c r="AT313" s="15" t="s">
        <v>165</v>
      </c>
      <c r="AU313" s="15" t="s">
        <v>72</v>
      </c>
    </row>
    <row r="314" s="11" customFormat="1">
      <c r="B314" s="219"/>
      <c r="C314" s="220"/>
      <c r="D314" s="204" t="s">
        <v>169</v>
      </c>
      <c r="E314" s="221" t="s">
        <v>1</v>
      </c>
      <c r="F314" s="222" t="s">
        <v>616</v>
      </c>
      <c r="G314" s="220"/>
      <c r="H314" s="221" t="s">
        <v>1</v>
      </c>
      <c r="I314" s="223"/>
      <c r="J314" s="220"/>
      <c r="K314" s="220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169</v>
      </c>
      <c r="AU314" s="228" t="s">
        <v>72</v>
      </c>
      <c r="AV314" s="11" t="s">
        <v>80</v>
      </c>
      <c r="AW314" s="11" t="s">
        <v>34</v>
      </c>
      <c r="AX314" s="11" t="s">
        <v>72</v>
      </c>
      <c r="AY314" s="228" t="s">
        <v>163</v>
      </c>
    </row>
    <row r="315" s="10" customFormat="1">
      <c r="B315" s="208"/>
      <c r="C315" s="209"/>
      <c r="D315" s="204" t="s">
        <v>169</v>
      </c>
      <c r="E315" s="210" t="s">
        <v>1</v>
      </c>
      <c r="F315" s="211" t="s">
        <v>191</v>
      </c>
      <c r="G315" s="209"/>
      <c r="H315" s="212">
        <v>5</v>
      </c>
      <c r="I315" s="213"/>
      <c r="J315" s="209"/>
      <c r="K315" s="209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169</v>
      </c>
      <c r="AU315" s="218" t="s">
        <v>72</v>
      </c>
      <c r="AV315" s="10" t="s">
        <v>82</v>
      </c>
      <c r="AW315" s="10" t="s">
        <v>34</v>
      </c>
      <c r="AX315" s="10" t="s">
        <v>80</v>
      </c>
      <c r="AY315" s="218" t="s">
        <v>163</v>
      </c>
    </row>
    <row r="316" s="1" customFormat="1" ht="16.5" customHeight="1">
      <c r="B316" s="36"/>
      <c r="C316" s="192" t="s">
        <v>617</v>
      </c>
      <c r="D316" s="192" t="s">
        <v>157</v>
      </c>
      <c r="E316" s="193" t="s">
        <v>376</v>
      </c>
      <c r="F316" s="194" t="s">
        <v>377</v>
      </c>
      <c r="G316" s="195" t="s">
        <v>173</v>
      </c>
      <c r="H316" s="196">
        <v>2</v>
      </c>
      <c r="I316" s="197"/>
      <c r="J316" s="198">
        <f>ROUND(I316*H316,2)</f>
        <v>0</v>
      </c>
      <c r="K316" s="194" t="s">
        <v>1</v>
      </c>
      <c r="L316" s="41"/>
      <c r="M316" s="199" t="s">
        <v>1</v>
      </c>
      <c r="N316" s="200" t="s">
        <v>43</v>
      </c>
      <c r="O316" s="77"/>
      <c r="P316" s="201">
        <f>O316*H316</f>
        <v>0</v>
      </c>
      <c r="Q316" s="201">
        <v>0</v>
      </c>
      <c r="R316" s="201">
        <f>Q316*H316</f>
        <v>0</v>
      </c>
      <c r="S316" s="201">
        <v>0</v>
      </c>
      <c r="T316" s="202">
        <f>S316*H316</f>
        <v>0</v>
      </c>
      <c r="AR316" s="15" t="s">
        <v>378</v>
      </c>
      <c r="AT316" s="15" t="s">
        <v>157</v>
      </c>
      <c r="AU316" s="15" t="s">
        <v>72</v>
      </c>
      <c r="AY316" s="15" t="s">
        <v>163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15" t="s">
        <v>80</v>
      </c>
      <c r="BK316" s="203">
        <f>ROUND(I316*H316,2)</f>
        <v>0</v>
      </c>
      <c r="BL316" s="15" t="s">
        <v>378</v>
      </c>
      <c r="BM316" s="15" t="s">
        <v>618</v>
      </c>
    </row>
    <row r="317" s="1" customFormat="1">
      <c r="B317" s="36"/>
      <c r="C317" s="37"/>
      <c r="D317" s="204" t="s">
        <v>165</v>
      </c>
      <c r="E317" s="37"/>
      <c r="F317" s="205" t="s">
        <v>380</v>
      </c>
      <c r="G317" s="37"/>
      <c r="H317" s="37"/>
      <c r="I317" s="141"/>
      <c r="J317" s="37"/>
      <c r="K317" s="37"/>
      <c r="L317" s="41"/>
      <c r="M317" s="206"/>
      <c r="N317" s="77"/>
      <c r="O317" s="77"/>
      <c r="P317" s="77"/>
      <c r="Q317" s="77"/>
      <c r="R317" s="77"/>
      <c r="S317" s="77"/>
      <c r="T317" s="78"/>
      <c r="AT317" s="15" t="s">
        <v>165</v>
      </c>
      <c r="AU317" s="15" t="s">
        <v>72</v>
      </c>
    </row>
    <row r="318" s="10" customFormat="1">
      <c r="B318" s="208"/>
      <c r="C318" s="209"/>
      <c r="D318" s="204" t="s">
        <v>169</v>
      </c>
      <c r="E318" s="210" t="s">
        <v>1</v>
      </c>
      <c r="F318" s="211" t="s">
        <v>82</v>
      </c>
      <c r="G318" s="209"/>
      <c r="H318" s="212">
        <v>2</v>
      </c>
      <c r="I318" s="213"/>
      <c r="J318" s="209"/>
      <c r="K318" s="209"/>
      <c r="L318" s="214"/>
      <c r="M318" s="215"/>
      <c r="N318" s="216"/>
      <c r="O318" s="216"/>
      <c r="P318" s="216"/>
      <c r="Q318" s="216"/>
      <c r="R318" s="216"/>
      <c r="S318" s="216"/>
      <c r="T318" s="217"/>
      <c r="AT318" s="218" t="s">
        <v>169</v>
      </c>
      <c r="AU318" s="218" t="s">
        <v>72</v>
      </c>
      <c r="AV318" s="10" t="s">
        <v>82</v>
      </c>
      <c r="AW318" s="10" t="s">
        <v>34</v>
      </c>
      <c r="AX318" s="10" t="s">
        <v>80</v>
      </c>
      <c r="AY318" s="218" t="s">
        <v>163</v>
      </c>
    </row>
    <row r="319" s="1" customFormat="1" ht="16.5" customHeight="1">
      <c r="B319" s="36"/>
      <c r="C319" s="192" t="s">
        <v>619</v>
      </c>
      <c r="D319" s="192" t="s">
        <v>157</v>
      </c>
      <c r="E319" s="193" t="s">
        <v>381</v>
      </c>
      <c r="F319" s="194" t="s">
        <v>382</v>
      </c>
      <c r="G319" s="195" t="s">
        <v>173</v>
      </c>
      <c r="H319" s="196">
        <v>2</v>
      </c>
      <c r="I319" s="197"/>
      <c r="J319" s="198">
        <f>ROUND(I319*H319,2)</f>
        <v>0</v>
      </c>
      <c r="K319" s="194" t="s">
        <v>1</v>
      </c>
      <c r="L319" s="41"/>
      <c r="M319" s="199" t="s">
        <v>1</v>
      </c>
      <c r="N319" s="200" t="s">
        <v>43</v>
      </c>
      <c r="O319" s="77"/>
      <c r="P319" s="201">
        <f>O319*H319</f>
        <v>0</v>
      </c>
      <c r="Q319" s="201">
        <v>0</v>
      </c>
      <c r="R319" s="201">
        <f>Q319*H319</f>
        <v>0</v>
      </c>
      <c r="S319" s="201">
        <v>0</v>
      </c>
      <c r="T319" s="202">
        <f>S319*H319</f>
        <v>0</v>
      </c>
      <c r="AR319" s="15" t="s">
        <v>378</v>
      </c>
      <c r="AT319" s="15" t="s">
        <v>157</v>
      </c>
      <c r="AU319" s="15" t="s">
        <v>72</v>
      </c>
      <c r="AY319" s="15" t="s">
        <v>163</v>
      </c>
      <c r="BE319" s="203">
        <f>IF(N319="základní",J319,0)</f>
        <v>0</v>
      </c>
      <c r="BF319" s="203">
        <f>IF(N319="snížená",J319,0)</f>
        <v>0</v>
      </c>
      <c r="BG319" s="203">
        <f>IF(N319="zákl. přenesená",J319,0)</f>
        <v>0</v>
      </c>
      <c r="BH319" s="203">
        <f>IF(N319="sníž. přenesená",J319,0)</f>
        <v>0</v>
      </c>
      <c r="BI319" s="203">
        <f>IF(N319="nulová",J319,0)</f>
        <v>0</v>
      </c>
      <c r="BJ319" s="15" t="s">
        <v>80</v>
      </c>
      <c r="BK319" s="203">
        <f>ROUND(I319*H319,2)</f>
        <v>0</v>
      </c>
      <c r="BL319" s="15" t="s">
        <v>378</v>
      </c>
      <c r="BM319" s="15" t="s">
        <v>620</v>
      </c>
    </row>
    <row r="320" s="1" customFormat="1">
      <c r="B320" s="36"/>
      <c r="C320" s="37"/>
      <c r="D320" s="204" t="s">
        <v>165</v>
      </c>
      <c r="E320" s="37"/>
      <c r="F320" s="205" t="s">
        <v>382</v>
      </c>
      <c r="G320" s="37"/>
      <c r="H320" s="37"/>
      <c r="I320" s="141"/>
      <c r="J320" s="37"/>
      <c r="K320" s="37"/>
      <c r="L320" s="41"/>
      <c r="M320" s="206"/>
      <c r="N320" s="77"/>
      <c r="O320" s="77"/>
      <c r="P320" s="77"/>
      <c r="Q320" s="77"/>
      <c r="R320" s="77"/>
      <c r="S320" s="77"/>
      <c r="T320" s="78"/>
      <c r="AT320" s="15" t="s">
        <v>165</v>
      </c>
      <c r="AU320" s="15" t="s">
        <v>72</v>
      </c>
    </row>
    <row r="321" s="10" customFormat="1">
      <c r="B321" s="208"/>
      <c r="C321" s="209"/>
      <c r="D321" s="204" t="s">
        <v>169</v>
      </c>
      <c r="E321" s="210" t="s">
        <v>1</v>
      </c>
      <c r="F321" s="211" t="s">
        <v>82</v>
      </c>
      <c r="G321" s="209"/>
      <c r="H321" s="212">
        <v>2</v>
      </c>
      <c r="I321" s="213"/>
      <c r="J321" s="209"/>
      <c r="K321" s="209"/>
      <c r="L321" s="214"/>
      <c r="M321" s="264"/>
      <c r="N321" s="265"/>
      <c r="O321" s="265"/>
      <c r="P321" s="265"/>
      <c r="Q321" s="265"/>
      <c r="R321" s="265"/>
      <c r="S321" s="265"/>
      <c r="T321" s="266"/>
      <c r="AT321" s="218" t="s">
        <v>169</v>
      </c>
      <c r="AU321" s="218" t="s">
        <v>72</v>
      </c>
      <c r="AV321" s="10" t="s">
        <v>82</v>
      </c>
      <c r="AW321" s="10" t="s">
        <v>34</v>
      </c>
      <c r="AX321" s="10" t="s">
        <v>80</v>
      </c>
      <c r="AY321" s="218" t="s">
        <v>163</v>
      </c>
    </row>
    <row r="322" s="1" customFormat="1" ht="6.96" customHeight="1">
      <c r="B322" s="55"/>
      <c r="C322" s="56"/>
      <c r="D322" s="56"/>
      <c r="E322" s="56"/>
      <c r="F322" s="56"/>
      <c r="G322" s="56"/>
      <c r="H322" s="56"/>
      <c r="I322" s="165"/>
      <c r="J322" s="56"/>
      <c r="K322" s="56"/>
      <c r="L322" s="41"/>
    </row>
  </sheetData>
  <sheetProtection sheet="1" autoFilter="0" formatColumns="0" formatRows="0" objects="1" scenarios="1" spinCount="100000" saltValue="zg8dbsoIdSlSLCcGLythoI99MUbSHrg0uJ2fZAwc+hcF3NDXNxuNiR4IZaGDdBF7TfrmG8/QmV2W59zU3cTDfw==" hashValue="5zBOBp85C5Rhu/JQvkTXFIq753ZtIgQklOYleJ1njDDQhXEcq8jtohq+XALVnc5g797dQZ/VbGCXMwMAsH+74A==" algorithmName="SHA-512" password="CC35"/>
  <autoFilter ref="C78:K32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92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621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623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ROUND((SUM(BE85:BE150)),  2)</f>
        <v>0</v>
      </c>
      <c r="I35" s="154">
        <v>0.20999999999999999</v>
      </c>
      <c r="J35" s="153">
        <f>ROUND(((SUM(BE85:BE150))*I35),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ROUND((SUM(BF85:BF150)),  2)</f>
        <v>0</v>
      </c>
      <c r="I36" s="154">
        <v>0.14999999999999999</v>
      </c>
      <c r="J36" s="153">
        <f>ROUND(((SUM(BF85:BF150))*I36),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ROUND((SUM(BG85:BG150)),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ROUND((SUM(BH85:BH150)),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ROUND((SUM(BI85:BI150)),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621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03.1 - SO 03.1 - SVK na 1.TK v km 509,645– 509,945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621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>03.1 - SO 03.1 - SVK na 1.TK v km 509,645– 509,945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SUM(P86:P150)</f>
        <v>0</v>
      </c>
      <c r="Q85" s="90"/>
      <c r="R85" s="189">
        <f>SUM(R86:R150)</f>
        <v>0.090720000000000009</v>
      </c>
      <c r="S85" s="90"/>
      <c r="T85" s="190">
        <f>SUM(T86:T150)</f>
        <v>0</v>
      </c>
      <c r="AT85" s="15" t="s">
        <v>71</v>
      </c>
      <c r="AU85" s="15" t="s">
        <v>142</v>
      </c>
      <c r="BK85" s="191">
        <f>SUM(BK86:BK150)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624</v>
      </c>
      <c r="F86" s="194" t="s">
        <v>625</v>
      </c>
      <c r="G86" s="195" t="s">
        <v>160</v>
      </c>
      <c r="H86" s="196">
        <v>300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626</v>
      </c>
    </row>
    <row r="87" s="1" customFormat="1">
      <c r="B87" s="36"/>
      <c r="C87" s="37"/>
      <c r="D87" s="204" t="s">
        <v>165</v>
      </c>
      <c r="E87" s="37"/>
      <c r="F87" s="205" t="s">
        <v>627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168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628</v>
      </c>
      <c r="G89" s="209"/>
      <c r="H89" s="212">
        <v>300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229" t="s">
        <v>82</v>
      </c>
      <c r="D90" s="229" t="s">
        <v>178</v>
      </c>
      <c r="E90" s="230" t="s">
        <v>413</v>
      </c>
      <c r="F90" s="231" t="s">
        <v>414</v>
      </c>
      <c r="G90" s="232" t="s">
        <v>173</v>
      </c>
      <c r="H90" s="233">
        <v>504</v>
      </c>
      <c r="I90" s="234"/>
      <c r="J90" s="235">
        <f>ROUND(I90*H90,2)</f>
        <v>0</v>
      </c>
      <c r="K90" s="231" t="s">
        <v>161</v>
      </c>
      <c r="L90" s="236"/>
      <c r="M90" s="237" t="s">
        <v>1</v>
      </c>
      <c r="N90" s="238" t="s">
        <v>43</v>
      </c>
      <c r="O90" s="77"/>
      <c r="P90" s="201">
        <f>O90*H90</f>
        <v>0</v>
      </c>
      <c r="Q90" s="201">
        <v>0.00018000000000000001</v>
      </c>
      <c r="R90" s="201">
        <f>Q90*H90</f>
        <v>0.090720000000000009</v>
      </c>
      <c r="S90" s="201">
        <v>0</v>
      </c>
      <c r="T90" s="202">
        <f>S90*H90</f>
        <v>0</v>
      </c>
      <c r="AR90" s="15" t="s">
        <v>181</v>
      </c>
      <c r="AT90" s="15" t="s">
        <v>178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629</v>
      </c>
    </row>
    <row r="91" s="1" customFormat="1">
      <c r="B91" s="36"/>
      <c r="C91" s="37"/>
      <c r="D91" s="204" t="s">
        <v>165</v>
      </c>
      <c r="E91" s="37"/>
      <c r="F91" s="205" t="s">
        <v>414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630</v>
      </c>
      <c r="G92" s="209"/>
      <c r="H92" s="212">
        <v>504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192" t="s">
        <v>177</v>
      </c>
      <c r="D93" s="192" t="s">
        <v>157</v>
      </c>
      <c r="E93" s="193" t="s">
        <v>631</v>
      </c>
      <c r="F93" s="194" t="s">
        <v>632</v>
      </c>
      <c r="G93" s="195" t="s">
        <v>235</v>
      </c>
      <c r="H93" s="196">
        <v>2</v>
      </c>
      <c r="I93" s="197"/>
      <c r="J93" s="198">
        <f>ROUND(I93*H93,2)</f>
        <v>0</v>
      </c>
      <c r="K93" s="194" t="s">
        <v>161</v>
      </c>
      <c r="L93" s="41"/>
      <c r="M93" s="199" t="s">
        <v>1</v>
      </c>
      <c r="N93" s="200" t="s">
        <v>43</v>
      </c>
      <c r="O93" s="77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5" t="s">
        <v>162</v>
      </c>
      <c r="AT93" s="15" t="s">
        <v>157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162</v>
      </c>
      <c r="BM93" s="15" t="s">
        <v>633</v>
      </c>
    </row>
    <row r="94" s="1" customFormat="1">
      <c r="B94" s="36"/>
      <c r="C94" s="37"/>
      <c r="D94" s="204" t="s">
        <v>165</v>
      </c>
      <c r="E94" s="37"/>
      <c r="F94" s="205" t="s">
        <v>634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82</v>
      </c>
      <c r="G95" s="209"/>
      <c r="H95" s="212">
        <v>2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22.5" customHeight="1">
      <c r="B96" s="36"/>
      <c r="C96" s="192" t="s">
        <v>162</v>
      </c>
      <c r="D96" s="192" t="s">
        <v>157</v>
      </c>
      <c r="E96" s="193" t="s">
        <v>239</v>
      </c>
      <c r="F96" s="194" t="s">
        <v>240</v>
      </c>
      <c r="G96" s="195" t="s">
        <v>235</v>
      </c>
      <c r="H96" s="196">
        <v>3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72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635</v>
      </c>
    </row>
    <row r="97" s="1" customFormat="1">
      <c r="B97" s="36"/>
      <c r="C97" s="37"/>
      <c r="D97" s="204" t="s">
        <v>165</v>
      </c>
      <c r="E97" s="37"/>
      <c r="F97" s="205" t="s">
        <v>242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72</v>
      </c>
    </row>
    <row r="98" s="10" customFormat="1">
      <c r="B98" s="208"/>
      <c r="C98" s="209"/>
      <c r="D98" s="204" t="s">
        <v>169</v>
      </c>
      <c r="E98" s="210" t="s">
        <v>1</v>
      </c>
      <c r="F98" s="211" t="s">
        <v>177</v>
      </c>
      <c r="G98" s="209"/>
      <c r="H98" s="212">
        <v>3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169</v>
      </c>
      <c r="AU98" s="218" t="s">
        <v>72</v>
      </c>
      <c r="AV98" s="10" t="s">
        <v>82</v>
      </c>
      <c r="AW98" s="10" t="s">
        <v>34</v>
      </c>
      <c r="AX98" s="10" t="s">
        <v>80</v>
      </c>
      <c r="AY98" s="218" t="s">
        <v>163</v>
      </c>
    </row>
    <row r="99" s="1" customFormat="1" ht="22.5" customHeight="1">
      <c r="B99" s="36"/>
      <c r="C99" s="192" t="s">
        <v>191</v>
      </c>
      <c r="D99" s="192" t="s">
        <v>157</v>
      </c>
      <c r="E99" s="193" t="s">
        <v>636</v>
      </c>
      <c r="F99" s="194" t="s">
        <v>637</v>
      </c>
      <c r="G99" s="195" t="s">
        <v>160</v>
      </c>
      <c r="H99" s="196">
        <v>400</v>
      </c>
      <c r="I99" s="197"/>
      <c r="J99" s="198">
        <f>ROUND(I99*H99,2)</f>
        <v>0</v>
      </c>
      <c r="K99" s="194" t="s">
        <v>161</v>
      </c>
      <c r="L99" s="41"/>
      <c r="M99" s="199" t="s">
        <v>1</v>
      </c>
      <c r="N99" s="200" t="s">
        <v>43</v>
      </c>
      <c r="O99" s="77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5" t="s">
        <v>162</v>
      </c>
      <c r="AT99" s="15" t="s">
        <v>157</v>
      </c>
      <c r="AU99" s="15" t="s">
        <v>72</v>
      </c>
      <c r="AY99" s="15" t="s">
        <v>163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5" t="s">
        <v>80</v>
      </c>
      <c r="BK99" s="203">
        <f>ROUND(I99*H99,2)</f>
        <v>0</v>
      </c>
      <c r="BL99" s="15" t="s">
        <v>162</v>
      </c>
      <c r="BM99" s="15" t="s">
        <v>638</v>
      </c>
    </row>
    <row r="100" s="1" customFormat="1">
      <c r="B100" s="36"/>
      <c r="C100" s="37"/>
      <c r="D100" s="204" t="s">
        <v>165</v>
      </c>
      <c r="E100" s="37"/>
      <c r="F100" s="205" t="s">
        <v>639</v>
      </c>
      <c r="G100" s="37"/>
      <c r="H100" s="37"/>
      <c r="I100" s="141"/>
      <c r="J100" s="37"/>
      <c r="K100" s="37"/>
      <c r="L100" s="41"/>
      <c r="M100" s="206"/>
      <c r="N100" s="77"/>
      <c r="O100" s="77"/>
      <c r="P100" s="77"/>
      <c r="Q100" s="77"/>
      <c r="R100" s="77"/>
      <c r="S100" s="77"/>
      <c r="T100" s="78"/>
      <c r="AT100" s="15" t="s">
        <v>165</v>
      </c>
      <c r="AU100" s="15" t="s">
        <v>72</v>
      </c>
    </row>
    <row r="101" s="1" customFormat="1">
      <c r="B101" s="36"/>
      <c r="C101" s="37"/>
      <c r="D101" s="204" t="s">
        <v>167</v>
      </c>
      <c r="E101" s="37"/>
      <c r="F101" s="207" t="s">
        <v>168</v>
      </c>
      <c r="G101" s="37"/>
      <c r="H101" s="37"/>
      <c r="I101" s="141"/>
      <c r="J101" s="37"/>
      <c r="K101" s="37"/>
      <c r="L101" s="41"/>
      <c r="M101" s="206"/>
      <c r="N101" s="77"/>
      <c r="O101" s="77"/>
      <c r="P101" s="77"/>
      <c r="Q101" s="77"/>
      <c r="R101" s="77"/>
      <c r="S101" s="77"/>
      <c r="T101" s="78"/>
      <c r="AT101" s="15" t="s">
        <v>167</v>
      </c>
      <c r="AU101" s="15" t="s">
        <v>72</v>
      </c>
    </row>
    <row r="102" s="10" customFormat="1">
      <c r="B102" s="208"/>
      <c r="C102" s="209"/>
      <c r="D102" s="204" t="s">
        <v>169</v>
      </c>
      <c r="E102" s="210" t="s">
        <v>1</v>
      </c>
      <c r="F102" s="211" t="s">
        <v>395</v>
      </c>
      <c r="G102" s="209"/>
      <c r="H102" s="212">
        <v>400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169</v>
      </c>
      <c r="AU102" s="218" t="s">
        <v>72</v>
      </c>
      <c r="AV102" s="10" t="s">
        <v>82</v>
      </c>
      <c r="AW102" s="10" t="s">
        <v>34</v>
      </c>
      <c r="AX102" s="10" t="s">
        <v>80</v>
      </c>
      <c r="AY102" s="218" t="s">
        <v>163</v>
      </c>
    </row>
    <row r="103" s="1" customFormat="1" ht="22.5" customHeight="1">
      <c r="B103" s="36"/>
      <c r="C103" s="192" t="s">
        <v>189</v>
      </c>
      <c r="D103" s="192" t="s">
        <v>157</v>
      </c>
      <c r="E103" s="193" t="s">
        <v>640</v>
      </c>
      <c r="F103" s="194" t="s">
        <v>641</v>
      </c>
      <c r="G103" s="195" t="s">
        <v>160</v>
      </c>
      <c r="H103" s="196">
        <v>400</v>
      </c>
      <c r="I103" s="197"/>
      <c r="J103" s="198">
        <f>ROUND(I103*H103,2)</f>
        <v>0</v>
      </c>
      <c r="K103" s="194" t="s">
        <v>161</v>
      </c>
      <c r="L103" s="41"/>
      <c r="M103" s="199" t="s">
        <v>1</v>
      </c>
      <c r="N103" s="200" t="s">
        <v>43</v>
      </c>
      <c r="O103" s="77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5" t="s">
        <v>162</v>
      </c>
      <c r="AT103" s="15" t="s">
        <v>157</v>
      </c>
      <c r="AU103" s="15" t="s">
        <v>72</v>
      </c>
      <c r="AY103" s="15" t="s">
        <v>163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5" t="s">
        <v>80</v>
      </c>
      <c r="BK103" s="203">
        <f>ROUND(I103*H103,2)</f>
        <v>0</v>
      </c>
      <c r="BL103" s="15" t="s">
        <v>162</v>
      </c>
      <c r="BM103" s="15" t="s">
        <v>642</v>
      </c>
    </row>
    <row r="104" s="1" customFormat="1">
      <c r="B104" s="36"/>
      <c r="C104" s="37"/>
      <c r="D104" s="204" t="s">
        <v>165</v>
      </c>
      <c r="E104" s="37"/>
      <c r="F104" s="205" t="s">
        <v>643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165</v>
      </c>
      <c r="AU104" s="15" t="s">
        <v>72</v>
      </c>
    </row>
    <row r="105" s="10" customFormat="1">
      <c r="B105" s="208"/>
      <c r="C105" s="209"/>
      <c r="D105" s="204" t="s">
        <v>169</v>
      </c>
      <c r="E105" s="210" t="s">
        <v>1</v>
      </c>
      <c r="F105" s="211" t="s">
        <v>395</v>
      </c>
      <c r="G105" s="209"/>
      <c r="H105" s="212">
        <v>400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169</v>
      </c>
      <c r="AU105" s="218" t="s">
        <v>72</v>
      </c>
      <c r="AV105" s="10" t="s">
        <v>82</v>
      </c>
      <c r="AW105" s="10" t="s">
        <v>34</v>
      </c>
      <c r="AX105" s="10" t="s">
        <v>80</v>
      </c>
      <c r="AY105" s="218" t="s">
        <v>163</v>
      </c>
    </row>
    <row r="106" s="1" customFormat="1" ht="22.5" customHeight="1">
      <c r="B106" s="36"/>
      <c r="C106" s="192" t="s">
        <v>201</v>
      </c>
      <c r="D106" s="192" t="s">
        <v>157</v>
      </c>
      <c r="E106" s="193" t="s">
        <v>644</v>
      </c>
      <c r="F106" s="194" t="s">
        <v>645</v>
      </c>
      <c r="G106" s="195" t="s">
        <v>160</v>
      </c>
      <c r="H106" s="196">
        <v>400</v>
      </c>
      <c r="I106" s="197"/>
      <c r="J106" s="198">
        <f>ROUND(I106*H106,2)</f>
        <v>0</v>
      </c>
      <c r="K106" s="194" t="s">
        <v>161</v>
      </c>
      <c r="L106" s="41"/>
      <c r="M106" s="199" t="s">
        <v>1</v>
      </c>
      <c r="N106" s="200" t="s">
        <v>43</v>
      </c>
      <c r="O106" s="77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5" t="s">
        <v>162</v>
      </c>
      <c r="AT106" s="15" t="s">
        <v>157</v>
      </c>
      <c r="AU106" s="15" t="s">
        <v>72</v>
      </c>
      <c r="AY106" s="15" t="s">
        <v>163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80</v>
      </c>
      <c r="BK106" s="203">
        <f>ROUND(I106*H106,2)</f>
        <v>0</v>
      </c>
      <c r="BL106" s="15" t="s">
        <v>162</v>
      </c>
      <c r="BM106" s="15" t="s">
        <v>646</v>
      </c>
    </row>
    <row r="107" s="1" customFormat="1">
      <c r="B107" s="36"/>
      <c r="C107" s="37"/>
      <c r="D107" s="204" t="s">
        <v>165</v>
      </c>
      <c r="E107" s="37"/>
      <c r="F107" s="205" t="s">
        <v>647</v>
      </c>
      <c r="G107" s="37"/>
      <c r="H107" s="37"/>
      <c r="I107" s="141"/>
      <c r="J107" s="37"/>
      <c r="K107" s="37"/>
      <c r="L107" s="41"/>
      <c r="M107" s="206"/>
      <c r="N107" s="77"/>
      <c r="O107" s="77"/>
      <c r="P107" s="77"/>
      <c r="Q107" s="77"/>
      <c r="R107" s="77"/>
      <c r="S107" s="77"/>
      <c r="T107" s="78"/>
      <c r="AT107" s="15" t="s">
        <v>165</v>
      </c>
      <c r="AU107" s="15" t="s">
        <v>72</v>
      </c>
    </row>
    <row r="108" s="10" customFormat="1">
      <c r="B108" s="208"/>
      <c r="C108" s="209"/>
      <c r="D108" s="204" t="s">
        <v>169</v>
      </c>
      <c r="E108" s="210" t="s">
        <v>1</v>
      </c>
      <c r="F108" s="211" t="s">
        <v>395</v>
      </c>
      <c r="G108" s="209"/>
      <c r="H108" s="212">
        <v>400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169</v>
      </c>
      <c r="AU108" s="218" t="s">
        <v>72</v>
      </c>
      <c r="AV108" s="10" t="s">
        <v>82</v>
      </c>
      <c r="AW108" s="10" t="s">
        <v>34</v>
      </c>
      <c r="AX108" s="10" t="s">
        <v>80</v>
      </c>
      <c r="AY108" s="218" t="s">
        <v>163</v>
      </c>
    </row>
    <row r="109" s="1" customFormat="1" ht="22.5" customHeight="1">
      <c r="B109" s="36"/>
      <c r="C109" s="192" t="s">
        <v>181</v>
      </c>
      <c r="D109" s="192" t="s">
        <v>157</v>
      </c>
      <c r="E109" s="193" t="s">
        <v>249</v>
      </c>
      <c r="F109" s="194" t="s">
        <v>250</v>
      </c>
      <c r="G109" s="195" t="s">
        <v>235</v>
      </c>
      <c r="H109" s="196">
        <v>2</v>
      </c>
      <c r="I109" s="197"/>
      <c r="J109" s="198">
        <f>ROUND(I109*H109,2)</f>
        <v>0</v>
      </c>
      <c r="K109" s="194" t="s">
        <v>161</v>
      </c>
      <c r="L109" s="41"/>
      <c r="M109" s="199" t="s">
        <v>1</v>
      </c>
      <c r="N109" s="200" t="s">
        <v>43</v>
      </c>
      <c r="O109" s="77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5" t="s">
        <v>162</v>
      </c>
      <c r="AT109" s="15" t="s">
        <v>157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648</v>
      </c>
    </row>
    <row r="110" s="1" customFormat="1">
      <c r="B110" s="36"/>
      <c r="C110" s="37"/>
      <c r="D110" s="204" t="s">
        <v>165</v>
      </c>
      <c r="E110" s="37"/>
      <c r="F110" s="205" t="s">
        <v>252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82</v>
      </c>
      <c r="G111" s="209"/>
      <c r="H111" s="212">
        <v>2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80</v>
      </c>
      <c r="AY111" s="218" t="s">
        <v>163</v>
      </c>
    </row>
    <row r="112" s="1" customFormat="1" ht="22.5" customHeight="1">
      <c r="B112" s="36"/>
      <c r="C112" s="192" t="s">
        <v>195</v>
      </c>
      <c r="D112" s="192" t="s">
        <v>157</v>
      </c>
      <c r="E112" s="193" t="s">
        <v>306</v>
      </c>
      <c r="F112" s="194" t="s">
        <v>307</v>
      </c>
      <c r="G112" s="195" t="s">
        <v>173</v>
      </c>
      <c r="H112" s="196">
        <v>60</v>
      </c>
      <c r="I112" s="197"/>
      <c r="J112" s="198">
        <f>ROUND(I112*H112,2)</f>
        <v>0</v>
      </c>
      <c r="K112" s="194" t="s">
        <v>161</v>
      </c>
      <c r="L112" s="41"/>
      <c r="M112" s="199" t="s">
        <v>1</v>
      </c>
      <c r="N112" s="200" t="s">
        <v>43</v>
      </c>
      <c r="O112" s="77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5" t="s">
        <v>162</v>
      </c>
      <c r="AT112" s="15" t="s">
        <v>157</v>
      </c>
      <c r="AU112" s="15" t="s">
        <v>72</v>
      </c>
      <c r="AY112" s="15" t="s">
        <v>163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5" t="s">
        <v>80</v>
      </c>
      <c r="BK112" s="203">
        <f>ROUND(I112*H112,2)</f>
        <v>0</v>
      </c>
      <c r="BL112" s="15" t="s">
        <v>162</v>
      </c>
      <c r="BM112" s="15" t="s">
        <v>649</v>
      </c>
    </row>
    <row r="113" s="1" customFormat="1">
      <c r="B113" s="36"/>
      <c r="C113" s="37"/>
      <c r="D113" s="204" t="s">
        <v>165</v>
      </c>
      <c r="E113" s="37"/>
      <c r="F113" s="205" t="s">
        <v>309</v>
      </c>
      <c r="G113" s="37"/>
      <c r="H113" s="37"/>
      <c r="I113" s="141"/>
      <c r="J113" s="37"/>
      <c r="K113" s="37"/>
      <c r="L113" s="41"/>
      <c r="M113" s="206"/>
      <c r="N113" s="77"/>
      <c r="O113" s="77"/>
      <c r="P113" s="77"/>
      <c r="Q113" s="77"/>
      <c r="R113" s="77"/>
      <c r="S113" s="77"/>
      <c r="T113" s="78"/>
      <c r="AT113" s="15" t="s">
        <v>165</v>
      </c>
      <c r="AU113" s="15" t="s">
        <v>72</v>
      </c>
    </row>
    <row r="114" s="1" customFormat="1">
      <c r="B114" s="36"/>
      <c r="C114" s="37"/>
      <c r="D114" s="204" t="s">
        <v>167</v>
      </c>
      <c r="E114" s="37"/>
      <c r="F114" s="207" t="s">
        <v>310</v>
      </c>
      <c r="G114" s="37"/>
      <c r="H114" s="37"/>
      <c r="I114" s="141"/>
      <c r="J114" s="37"/>
      <c r="K114" s="37"/>
      <c r="L114" s="41"/>
      <c r="M114" s="206"/>
      <c r="N114" s="77"/>
      <c r="O114" s="77"/>
      <c r="P114" s="77"/>
      <c r="Q114" s="77"/>
      <c r="R114" s="77"/>
      <c r="S114" s="77"/>
      <c r="T114" s="78"/>
      <c r="AT114" s="15" t="s">
        <v>167</v>
      </c>
      <c r="AU114" s="15" t="s">
        <v>72</v>
      </c>
    </row>
    <row r="115" s="10" customFormat="1">
      <c r="B115" s="208"/>
      <c r="C115" s="209"/>
      <c r="D115" s="204" t="s">
        <v>169</v>
      </c>
      <c r="E115" s="210" t="s">
        <v>1</v>
      </c>
      <c r="F115" s="211" t="s">
        <v>614</v>
      </c>
      <c r="G115" s="209"/>
      <c r="H115" s="212">
        <v>60</v>
      </c>
      <c r="I115" s="213"/>
      <c r="J115" s="209"/>
      <c r="K115" s="209"/>
      <c r="L115" s="214"/>
      <c r="M115" s="215"/>
      <c r="N115" s="216"/>
      <c r="O115" s="216"/>
      <c r="P115" s="216"/>
      <c r="Q115" s="216"/>
      <c r="R115" s="216"/>
      <c r="S115" s="216"/>
      <c r="T115" s="217"/>
      <c r="AT115" s="218" t="s">
        <v>169</v>
      </c>
      <c r="AU115" s="218" t="s">
        <v>72</v>
      </c>
      <c r="AV115" s="10" t="s">
        <v>82</v>
      </c>
      <c r="AW115" s="10" t="s">
        <v>34</v>
      </c>
      <c r="AX115" s="10" t="s">
        <v>80</v>
      </c>
      <c r="AY115" s="218" t="s">
        <v>163</v>
      </c>
    </row>
    <row r="116" s="1" customFormat="1" ht="22.5" customHeight="1">
      <c r="B116" s="36"/>
      <c r="C116" s="192" t="s">
        <v>216</v>
      </c>
      <c r="D116" s="192" t="s">
        <v>157</v>
      </c>
      <c r="E116" s="193" t="s">
        <v>313</v>
      </c>
      <c r="F116" s="194" t="s">
        <v>314</v>
      </c>
      <c r="G116" s="195" t="s">
        <v>271</v>
      </c>
      <c r="H116" s="196">
        <v>18.190999999999999</v>
      </c>
      <c r="I116" s="197"/>
      <c r="J116" s="198">
        <f>ROUND(I116*H116,2)</f>
        <v>0</v>
      </c>
      <c r="K116" s="194" t="s">
        <v>161</v>
      </c>
      <c r="L116" s="41"/>
      <c r="M116" s="199" t="s">
        <v>1</v>
      </c>
      <c r="N116" s="200" t="s">
        <v>43</v>
      </c>
      <c r="O116" s="77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5" t="s">
        <v>162</v>
      </c>
      <c r="AT116" s="15" t="s">
        <v>157</v>
      </c>
      <c r="AU116" s="15" t="s">
        <v>72</v>
      </c>
      <c r="AY116" s="15" t="s">
        <v>163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5" t="s">
        <v>80</v>
      </c>
      <c r="BK116" s="203">
        <f>ROUND(I116*H116,2)</f>
        <v>0</v>
      </c>
      <c r="BL116" s="15" t="s">
        <v>162</v>
      </c>
      <c r="BM116" s="15" t="s">
        <v>650</v>
      </c>
    </row>
    <row r="117" s="1" customFormat="1">
      <c r="B117" s="36"/>
      <c r="C117" s="37"/>
      <c r="D117" s="204" t="s">
        <v>165</v>
      </c>
      <c r="E117" s="37"/>
      <c r="F117" s="205" t="s">
        <v>316</v>
      </c>
      <c r="G117" s="37"/>
      <c r="H117" s="37"/>
      <c r="I117" s="141"/>
      <c r="J117" s="37"/>
      <c r="K117" s="37"/>
      <c r="L117" s="41"/>
      <c r="M117" s="206"/>
      <c r="N117" s="77"/>
      <c r="O117" s="77"/>
      <c r="P117" s="77"/>
      <c r="Q117" s="77"/>
      <c r="R117" s="77"/>
      <c r="S117" s="77"/>
      <c r="T117" s="78"/>
      <c r="AT117" s="15" t="s">
        <v>165</v>
      </c>
      <c r="AU117" s="15" t="s">
        <v>72</v>
      </c>
    </row>
    <row r="118" s="11" customFormat="1">
      <c r="B118" s="219"/>
      <c r="C118" s="220"/>
      <c r="D118" s="204" t="s">
        <v>169</v>
      </c>
      <c r="E118" s="221" t="s">
        <v>1</v>
      </c>
      <c r="F118" s="222" t="s">
        <v>651</v>
      </c>
      <c r="G118" s="220"/>
      <c r="H118" s="221" t="s">
        <v>1</v>
      </c>
      <c r="I118" s="223"/>
      <c r="J118" s="220"/>
      <c r="K118" s="220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169</v>
      </c>
      <c r="AU118" s="228" t="s">
        <v>72</v>
      </c>
      <c r="AV118" s="11" t="s">
        <v>80</v>
      </c>
      <c r="AW118" s="11" t="s">
        <v>34</v>
      </c>
      <c r="AX118" s="11" t="s">
        <v>72</v>
      </c>
      <c r="AY118" s="228" t="s">
        <v>163</v>
      </c>
    </row>
    <row r="119" s="10" customFormat="1">
      <c r="B119" s="208"/>
      <c r="C119" s="209"/>
      <c r="D119" s="204" t="s">
        <v>169</v>
      </c>
      <c r="E119" s="210" t="s">
        <v>1</v>
      </c>
      <c r="F119" s="211" t="s">
        <v>652</v>
      </c>
      <c r="G119" s="209"/>
      <c r="H119" s="212">
        <v>18.100000000000001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169</v>
      </c>
      <c r="AU119" s="218" t="s">
        <v>72</v>
      </c>
      <c r="AV119" s="10" t="s">
        <v>82</v>
      </c>
      <c r="AW119" s="10" t="s">
        <v>34</v>
      </c>
      <c r="AX119" s="10" t="s">
        <v>72</v>
      </c>
      <c r="AY119" s="218" t="s">
        <v>163</v>
      </c>
    </row>
    <row r="120" s="11" customFormat="1">
      <c r="B120" s="219"/>
      <c r="C120" s="220"/>
      <c r="D120" s="204" t="s">
        <v>169</v>
      </c>
      <c r="E120" s="221" t="s">
        <v>1</v>
      </c>
      <c r="F120" s="222" t="s">
        <v>653</v>
      </c>
      <c r="G120" s="220"/>
      <c r="H120" s="221" t="s">
        <v>1</v>
      </c>
      <c r="I120" s="223"/>
      <c r="J120" s="220"/>
      <c r="K120" s="220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169</v>
      </c>
      <c r="AU120" s="228" t="s">
        <v>72</v>
      </c>
      <c r="AV120" s="11" t="s">
        <v>80</v>
      </c>
      <c r="AW120" s="11" t="s">
        <v>34</v>
      </c>
      <c r="AX120" s="11" t="s">
        <v>72</v>
      </c>
      <c r="AY120" s="228" t="s">
        <v>163</v>
      </c>
    </row>
    <row r="121" s="10" customFormat="1">
      <c r="B121" s="208"/>
      <c r="C121" s="209"/>
      <c r="D121" s="204" t="s">
        <v>169</v>
      </c>
      <c r="E121" s="210" t="s">
        <v>1</v>
      </c>
      <c r="F121" s="211" t="s">
        <v>654</v>
      </c>
      <c r="G121" s="209"/>
      <c r="H121" s="212">
        <v>0.090999999999999998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169</v>
      </c>
      <c r="AU121" s="218" t="s">
        <v>72</v>
      </c>
      <c r="AV121" s="10" t="s">
        <v>82</v>
      </c>
      <c r="AW121" s="10" t="s">
        <v>34</v>
      </c>
      <c r="AX121" s="10" t="s">
        <v>72</v>
      </c>
      <c r="AY121" s="218" t="s">
        <v>163</v>
      </c>
    </row>
    <row r="122" s="12" customFormat="1">
      <c r="B122" s="239"/>
      <c r="C122" s="240"/>
      <c r="D122" s="204" t="s">
        <v>169</v>
      </c>
      <c r="E122" s="241" t="s">
        <v>1</v>
      </c>
      <c r="F122" s="242" t="s">
        <v>190</v>
      </c>
      <c r="G122" s="240"/>
      <c r="H122" s="243">
        <v>18.190999999999999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AT122" s="249" t="s">
        <v>169</v>
      </c>
      <c r="AU122" s="249" t="s">
        <v>72</v>
      </c>
      <c r="AV122" s="12" t="s">
        <v>162</v>
      </c>
      <c r="AW122" s="12" t="s">
        <v>34</v>
      </c>
      <c r="AX122" s="12" t="s">
        <v>80</v>
      </c>
      <c r="AY122" s="249" t="s">
        <v>163</v>
      </c>
    </row>
    <row r="123" s="1" customFormat="1" ht="22.5" customHeight="1">
      <c r="B123" s="36"/>
      <c r="C123" s="192" t="s">
        <v>221</v>
      </c>
      <c r="D123" s="192" t="s">
        <v>157</v>
      </c>
      <c r="E123" s="193" t="s">
        <v>322</v>
      </c>
      <c r="F123" s="194" t="s">
        <v>323</v>
      </c>
      <c r="G123" s="195" t="s">
        <v>271</v>
      </c>
      <c r="H123" s="196">
        <v>18.100000000000001</v>
      </c>
      <c r="I123" s="197"/>
      <c r="J123" s="198">
        <f>ROUND(I123*H123,2)</f>
        <v>0</v>
      </c>
      <c r="K123" s="194" t="s">
        <v>161</v>
      </c>
      <c r="L123" s="41"/>
      <c r="M123" s="199" t="s">
        <v>1</v>
      </c>
      <c r="N123" s="200" t="s">
        <v>43</v>
      </c>
      <c r="O123" s="77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5" t="s">
        <v>162</v>
      </c>
      <c r="AT123" s="15" t="s">
        <v>157</v>
      </c>
      <c r="AU123" s="15" t="s">
        <v>72</v>
      </c>
      <c r="AY123" s="15" t="s">
        <v>163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5" t="s">
        <v>80</v>
      </c>
      <c r="BK123" s="203">
        <f>ROUND(I123*H123,2)</f>
        <v>0</v>
      </c>
      <c r="BL123" s="15" t="s">
        <v>162</v>
      </c>
      <c r="BM123" s="15" t="s">
        <v>655</v>
      </c>
    </row>
    <row r="124" s="1" customFormat="1">
      <c r="B124" s="36"/>
      <c r="C124" s="37"/>
      <c r="D124" s="204" t="s">
        <v>165</v>
      </c>
      <c r="E124" s="37"/>
      <c r="F124" s="205" t="s">
        <v>325</v>
      </c>
      <c r="G124" s="37"/>
      <c r="H124" s="37"/>
      <c r="I124" s="141"/>
      <c r="J124" s="37"/>
      <c r="K124" s="37"/>
      <c r="L124" s="41"/>
      <c r="M124" s="206"/>
      <c r="N124" s="77"/>
      <c r="O124" s="77"/>
      <c r="P124" s="77"/>
      <c r="Q124" s="77"/>
      <c r="R124" s="77"/>
      <c r="S124" s="77"/>
      <c r="T124" s="78"/>
      <c r="AT124" s="15" t="s">
        <v>165</v>
      </c>
      <c r="AU124" s="15" t="s">
        <v>72</v>
      </c>
    </row>
    <row r="125" s="11" customFormat="1">
      <c r="B125" s="219"/>
      <c r="C125" s="220"/>
      <c r="D125" s="204" t="s">
        <v>169</v>
      </c>
      <c r="E125" s="221" t="s">
        <v>1</v>
      </c>
      <c r="F125" s="222" t="s">
        <v>651</v>
      </c>
      <c r="G125" s="220"/>
      <c r="H125" s="221" t="s">
        <v>1</v>
      </c>
      <c r="I125" s="223"/>
      <c r="J125" s="220"/>
      <c r="K125" s="220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169</v>
      </c>
      <c r="AU125" s="228" t="s">
        <v>72</v>
      </c>
      <c r="AV125" s="11" t="s">
        <v>80</v>
      </c>
      <c r="AW125" s="11" t="s">
        <v>34</v>
      </c>
      <c r="AX125" s="11" t="s">
        <v>72</v>
      </c>
      <c r="AY125" s="228" t="s">
        <v>163</v>
      </c>
    </row>
    <row r="126" s="10" customFormat="1">
      <c r="B126" s="208"/>
      <c r="C126" s="209"/>
      <c r="D126" s="204" t="s">
        <v>169</v>
      </c>
      <c r="E126" s="210" t="s">
        <v>1</v>
      </c>
      <c r="F126" s="211" t="s">
        <v>652</v>
      </c>
      <c r="G126" s="209"/>
      <c r="H126" s="212">
        <v>18.100000000000001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169</v>
      </c>
      <c r="AU126" s="218" t="s">
        <v>72</v>
      </c>
      <c r="AV126" s="10" t="s">
        <v>82</v>
      </c>
      <c r="AW126" s="10" t="s">
        <v>34</v>
      </c>
      <c r="AX126" s="10" t="s">
        <v>80</v>
      </c>
      <c r="AY126" s="218" t="s">
        <v>163</v>
      </c>
    </row>
    <row r="127" s="1" customFormat="1" ht="22.5" customHeight="1">
      <c r="B127" s="36"/>
      <c r="C127" s="192" t="s">
        <v>227</v>
      </c>
      <c r="D127" s="192" t="s">
        <v>157</v>
      </c>
      <c r="E127" s="193" t="s">
        <v>299</v>
      </c>
      <c r="F127" s="194" t="s">
        <v>300</v>
      </c>
      <c r="G127" s="195" t="s">
        <v>271</v>
      </c>
      <c r="H127" s="196">
        <v>0.090999999999999998</v>
      </c>
      <c r="I127" s="197"/>
      <c r="J127" s="198">
        <f>ROUND(I127*H127,2)</f>
        <v>0</v>
      </c>
      <c r="K127" s="194" t="s">
        <v>161</v>
      </c>
      <c r="L127" s="41"/>
      <c r="M127" s="199" t="s">
        <v>1</v>
      </c>
      <c r="N127" s="200" t="s">
        <v>43</v>
      </c>
      <c r="O127" s="77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5" t="s">
        <v>162</v>
      </c>
      <c r="AT127" s="15" t="s">
        <v>157</v>
      </c>
      <c r="AU127" s="15" t="s">
        <v>72</v>
      </c>
      <c r="AY127" s="15" t="s">
        <v>163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5" t="s">
        <v>80</v>
      </c>
      <c r="BK127" s="203">
        <f>ROUND(I127*H127,2)</f>
        <v>0</v>
      </c>
      <c r="BL127" s="15" t="s">
        <v>162</v>
      </c>
      <c r="BM127" s="15" t="s">
        <v>656</v>
      </c>
    </row>
    <row r="128" s="1" customFormat="1">
      <c r="B128" s="36"/>
      <c r="C128" s="37"/>
      <c r="D128" s="204" t="s">
        <v>165</v>
      </c>
      <c r="E128" s="37"/>
      <c r="F128" s="205" t="s">
        <v>302</v>
      </c>
      <c r="G128" s="37"/>
      <c r="H128" s="37"/>
      <c r="I128" s="141"/>
      <c r="J128" s="37"/>
      <c r="K128" s="37"/>
      <c r="L128" s="41"/>
      <c r="M128" s="206"/>
      <c r="N128" s="77"/>
      <c r="O128" s="77"/>
      <c r="P128" s="77"/>
      <c r="Q128" s="77"/>
      <c r="R128" s="77"/>
      <c r="S128" s="77"/>
      <c r="T128" s="78"/>
      <c r="AT128" s="15" t="s">
        <v>165</v>
      </c>
      <c r="AU128" s="15" t="s">
        <v>72</v>
      </c>
    </row>
    <row r="129" s="11" customFormat="1">
      <c r="B129" s="219"/>
      <c r="C129" s="220"/>
      <c r="D129" s="204" t="s">
        <v>169</v>
      </c>
      <c r="E129" s="221" t="s">
        <v>1</v>
      </c>
      <c r="F129" s="222" t="s">
        <v>653</v>
      </c>
      <c r="G129" s="220"/>
      <c r="H129" s="221" t="s">
        <v>1</v>
      </c>
      <c r="I129" s="223"/>
      <c r="J129" s="220"/>
      <c r="K129" s="220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169</v>
      </c>
      <c r="AU129" s="228" t="s">
        <v>72</v>
      </c>
      <c r="AV129" s="11" t="s">
        <v>80</v>
      </c>
      <c r="AW129" s="11" t="s">
        <v>34</v>
      </c>
      <c r="AX129" s="11" t="s">
        <v>72</v>
      </c>
      <c r="AY129" s="228" t="s">
        <v>163</v>
      </c>
    </row>
    <row r="130" s="10" customFormat="1">
      <c r="B130" s="208"/>
      <c r="C130" s="209"/>
      <c r="D130" s="204" t="s">
        <v>169</v>
      </c>
      <c r="E130" s="210" t="s">
        <v>1</v>
      </c>
      <c r="F130" s="211" t="s">
        <v>654</v>
      </c>
      <c r="G130" s="209"/>
      <c r="H130" s="212">
        <v>0.090999999999999998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169</v>
      </c>
      <c r="AU130" s="218" t="s">
        <v>72</v>
      </c>
      <c r="AV130" s="10" t="s">
        <v>82</v>
      </c>
      <c r="AW130" s="10" t="s">
        <v>34</v>
      </c>
      <c r="AX130" s="10" t="s">
        <v>80</v>
      </c>
      <c r="AY130" s="218" t="s">
        <v>163</v>
      </c>
    </row>
    <row r="131" s="1" customFormat="1" ht="22.5" customHeight="1">
      <c r="B131" s="36"/>
      <c r="C131" s="192" t="s">
        <v>232</v>
      </c>
      <c r="D131" s="192" t="s">
        <v>157</v>
      </c>
      <c r="E131" s="193" t="s">
        <v>358</v>
      </c>
      <c r="F131" s="194" t="s">
        <v>359</v>
      </c>
      <c r="G131" s="195" t="s">
        <v>271</v>
      </c>
      <c r="H131" s="196">
        <v>0.090999999999999998</v>
      </c>
      <c r="I131" s="197"/>
      <c r="J131" s="198">
        <f>ROUND(I131*H131,2)</f>
        <v>0</v>
      </c>
      <c r="K131" s="194" t="s">
        <v>161</v>
      </c>
      <c r="L131" s="41"/>
      <c r="M131" s="199" t="s">
        <v>1</v>
      </c>
      <c r="N131" s="200" t="s">
        <v>43</v>
      </c>
      <c r="O131" s="77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5" t="s">
        <v>162</v>
      </c>
      <c r="AT131" s="15" t="s">
        <v>157</v>
      </c>
      <c r="AU131" s="15" t="s">
        <v>72</v>
      </c>
      <c r="AY131" s="15" t="s">
        <v>163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5" t="s">
        <v>80</v>
      </c>
      <c r="BK131" s="203">
        <f>ROUND(I131*H131,2)</f>
        <v>0</v>
      </c>
      <c r="BL131" s="15" t="s">
        <v>162</v>
      </c>
      <c r="BM131" s="15" t="s">
        <v>657</v>
      </c>
    </row>
    <row r="132" s="1" customFormat="1">
      <c r="B132" s="36"/>
      <c r="C132" s="37"/>
      <c r="D132" s="204" t="s">
        <v>165</v>
      </c>
      <c r="E132" s="37"/>
      <c r="F132" s="205" t="s">
        <v>361</v>
      </c>
      <c r="G132" s="37"/>
      <c r="H132" s="37"/>
      <c r="I132" s="141"/>
      <c r="J132" s="37"/>
      <c r="K132" s="37"/>
      <c r="L132" s="41"/>
      <c r="M132" s="206"/>
      <c r="N132" s="77"/>
      <c r="O132" s="77"/>
      <c r="P132" s="77"/>
      <c r="Q132" s="77"/>
      <c r="R132" s="77"/>
      <c r="S132" s="77"/>
      <c r="T132" s="78"/>
      <c r="AT132" s="15" t="s">
        <v>165</v>
      </c>
      <c r="AU132" s="15" t="s">
        <v>72</v>
      </c>
    </row>
    <row r="133" s="11" customFormat="1">
      <c r="B133" s="219"/>
      <c r="C133" s="220"/>
      <c r="D133" s="204" t="s">
        <v>169</v>
      </c>
      <c r="E133" s="221" t="s">
        <v>1</v>
      </c>
      <c r="F133" s="222" t="s">
        <v>653</v>
      </c>
      <c r="G133" s="220"/>
      <c r="H133" s="221" t="s">
        <v>1</v>
      </c>
      <c r="I133" s="223"/>
      <c r="J133" s="220"/>
      <c r="K133" s="220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169</v>
      </c>
      <c r="AU133" s="228" t="s">
        <v>72</v>
      </c>
      <c r="AV133" s="11" t="s">
        <v>80</v>
      </c>
      <c r="AW133" s="11" t="s">
        <v>34</v>
      </c>
      <c r="AX133" s="11" t="s">
        <v>72</v>
      </c>
      <c r="AY133" s="228" t="s">
        <v>163</v>
      </c>
    </row>
    <row r="134" s="10" customFormat="1">
      <c r="B134" s="208"/>
      <c r="C134" s="209"/>
      <c r="D134" s="204" t="s">
        <v>169</v>
      </c>
      <c r="E134" s="210" t="s">
        <v>1</v>
      </c>
      <c r="F134" s="211" t="s">
        <v>654</v>
      </c>
      <c r="G134" s="209"/>
      <c r="H134" s="212">
        <v>0.090999999999999998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169</v>
      </c>
      <c r="AU134" s="218" t="s">
        <v>72</v>
      </c>
      <c r="AV134" s="10" t="s">
        <v>82</v>
      </c>
      <c r="AW134" s="10" t="s">
        <v>34</v>
      </c>
      <c r="AX134" s="10" t="s">
        <v>80</v>
      </c>
      <c r="AY134" s="218" t="s">
        <v>163</v>
      </c>
    </row>
    <row r="135" s="1" customFormat="1" ht="22.5" customHeight="1">
      <c r="B135" s="36"/>
      <c r="C135" s="192" t="s">
        <v>238</v>
      </c>
      <c r="D135" s="192" t="s">
        <v>157</v>
      </c>
      <c r="E135" s="193" t="s">
        <v>330</v>
      </c>
      <c r="F135" s="194" t="s">
        <v>331</v>
      </c>
      <c r="G135" s="195" t="s">
        <v>271</v>
      </c>
      <c r="H135" s="196">
        <v>36.204000000000001</v>
      </c>
      <c r="I135" s="197"/>
      <c r="J135" s="198">
        <f>ROUND(I135*H135,2)</f>
        <v>0</v>
      </c>
      <c r="K135" s="194" t="s">
        <v>161</v>
      </c>
      <c r="L135" s="41"/>
      <c r="M135" s="199" t="s">
        <v>1</v>
      </c>
      <c r="N135" s="200" t="s">
        <v>43</v>
      </c>
      <c r="O135" s="77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5" t="s">
        <v>162</v>
      </c>
      <c r="AT135" s="15" t="s">
        <v>157</v>
      </c>
      <c r="AU135" s="15" t="s">
        <v>72</v>
      </c>
      <c r="AY135" s="15" t="s">
        <v>163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5" t="s">
        <v>80</v>
      </c>
      <c r="BK135" s="203">
        <f>ROUND(I135*H135,2)</f>
        <v>0</v>
      </c>
      <c r="BL135" s="15" t="s">
        <v>162</v>
      </c>
      <c r="BM135" s="15" t="s">
        <v>658</v>
      </c>
    </row>
    <row r="136" s="1" customFormat="1">
      <c r="B136" s="36"/>
      <c r="C136" s="37"/>
      <c r="D136" s="204" t="s">
        <v>165</v>
      </c>
      <c r="E136" s="37"/>
      <c r="F136" s="205" t="s">
        <v>333</v>
      </c>
      <c r="G136" s="37"/>
      <c r="H136" s="37"/>
      <c r="I136" s="141"/>
      <c r="J136" s="37"/>
      <c r="K136" s="37"/>
      <c r="L136" s="41"/>
      <c r="M136" s="206"/>
      <c r="N136" s="77"/>
      <c r="O136" s="77"/>
      <c r="P136" s="77"/>
      <c r="Q136" s="77"/>
      <c r="R136" s="77"/>
      <c r="S136" s="77"/>
      <c r="T136" s="78"/>
      <c r="AT136" s="15" t="s">
        <v>165</v>
      </c>
      <c r="AU136" s="15" t="s">
        <v>72</v>
      </c>
    </row>
    <row r="137" s="11" customFormat="1">
      <c r="B137" s="219"/>
      <c r="C137" s="220"/>
      <c r="D137" s="204" t="s">
        <v>169</v>
      </c>
      <c r="E137" s="221" t="s">
        <v>1</v>
      </c>
      <c r="F137" s="222" t="s">
        <v>334</v>
      </c>
      <c r="G137" s="220"/>
      <c r="H137" s="221" t="s">
        <v>1</v>
      </c>
      <c r="I137" s="223"/>
      <c r="J137" s="220"/>
      <c r="K137" s="220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169</v>
      </c>
      <c r="AU137" s="228" t="s">
        <v>72</v>
      </c>
      <c r="AV137" s="11" t="s">
        <v>80</v>
      </c>
      <c r="AW137" s="11" t="s">
        <v>34</v>
      </c>
      <c r="AX137" s="11" t="s">
        <v>72</v>
      </c>
      <c r="AY137" s="228" t="s">
        <v>163</v>
      </c>
    </row>
    <row r="138" s="10" customFormat="1">
      <c r="B138" s="208"/>
      <c r="C138" s="209"/>
      <c r="D138" s="204" t="s">
        <v>169</v>
      </c>
      <c r="E138" s="210" t="s">
        <v>1</v>
      </c>
      <c r="F138" s="211" t="s">
        <v>659</v>
      </c>
      <c r="G138" s="209"/>
      <c r="H138" s="212">
        <v>36.204000000000001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169</v>
      </c>
      <c r="AU138" s="218" t="s">
        <v>72</v>
      </c>
      <c r="AV138" s="10" t="s">
        <v>82</v>
      </c>
      <c r="AW138" s="10" t="s">
        <v>34</v>
      </c>
      <c r="AX138" s="10" t="s">
        <v>80</v>
      </c>
      <c r="AY138" s="218" t="s">
        <v>163</v>
      </c>
    </row>
    <row r="139" s="1" customFormat="1" ht="22.5" customHeight="1">
      <c r="B139" s="36"/>
      <c r="C139" s="192" t="s">
        <v>8</v>
      </c>
      <c r="D139" s="192" t="s">
        <v>157</v>
      </c>
      <c r="E139" s="193" t="s">
        <v>337</v>
      </c>
      <c r="F139" s="194" t="s">
        <v>338</v>
      </c>
      <c r="G139" s="195" t="s">
        <v>271</v>
      </c>
      <c r="H139" s="196">
        <v>18.102</v>
      </c>
      <c r="I139" s="197"/>
      <c r="J139" s="198">
        <f>ROUND(I139*H139,2)</f>
        <v>0</v>
      </c>
      <c r="K139" s="194" t="s">
        <v>161</v>
      </c>
      <c r="L139" s="41"/>
      <c r="M139" s="199" t="s">
        <v>1</v>
      </c>
      <c r="N139" s="200" t="s">
        <v>43</v>
      </c>
      <c r="O139" s="77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5" t="s">
        <v>162</v>
      </c>
      <c r="AT139" s="15" t="s">
        <v>157</v>
      </c>
      <c r="AU139" s="15" t="s">
        <v>72</v>
      </c>
      <c r="AY139" s="15" t="s">
        <v>163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5" t="s">
        <v>80</v>
      </c>
      <c r="BK139" s="203">
        <f>ROUND(I139*H139,2)</f>
        <v>0</v>
      </c>
      <c r="BL139" s="15" t="s">
        <v>162</v>
      </c>
      <c r="BM139" s="15" t="s">
        <v>660</v>
      </c>
    </row>
    <row r="140" s="1" customFormat="1">
      <c r="B140" s="36"/>
      <c r="C140" s="37"/>
      <c r="D140" s="204" t="s">
        <v>165</v>
      </c>
      <c r="E140" s="37"/>
      <c r="F140" s="205" t="s">
        <v>340</v>
      </c>
      <c r="G140" s="37"/>
      <c r="H140" s="37"/>
      <c r="I140" s="141"/>
      <c r="J140" s="37"/>
      <c r="K140" s="37"/>
      <c r="L140" s="41"/>
      <c r="M140" s="206"/>
      <c r="N140" s="77"/>
      <c r="O140" s="77"/>
      <c r="P140" s="77"/>
      <c r="Q140" s="77"/>
      <c r="R140" s="77"/>
      <c r="S140" s="77"/>
      <c r="T140" s="78"/>
      <c r="AT140" s="15" t="s">
        <v>165</v>
      </c>
      <c r="AU140" s="15" t="s">
        <v>72</v>
      </c>
    </row>
    <row r="141" s="11" customFormat="1">
      <c r="B141" s="219"/>
      <c r="C141" s="220"/>
      <c r="D141" s="204" t="s">
        <v>169</v>
      </c>
      <c r="E141" s="221" t="s">
        <v>1</v>
      </c>
      <c r="F141" s="222" t="s">
        <v>341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169</v>
      </c>
      <c r="AU141" s="228" t="s">
        <v>72</v>
      </c>
      <c r="AV141" s="11" t="s">
        <v>80</v>
      </c>
      <c r="AW141" s="11" t="s">
        <v>34</v>
      </c>
      <c r="AX141" s="11" t="s">
        <v>72</v>
      </c>
      <c r="AY141" s="228" t="s">
        <v>163</v>
      </c>
    </row>
    <row r="142" s="10" customFormat="1">
      <c r="B142" s="208"/>
      <c r="C142" s="209"/>
      <c r="D142" s="204" t="s">
        <v>169</v>
      </c>
      <c r="E142" s="210" t="s">
        <v>1</v>
      </c>
      <c r="F142" s="211" t="s">
        <v>661</v>
      </c>
      <c r="G142" s="209"/>
      <c r="H142" s="212">
        <v>18.102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169</v>
      </c>
      <c r="AU142" s="218" t="s">
        <v>72</v>
      </c>
      <c r="AV142" s="10" t="s">
        <v>82</v>
      </c>
      <c r="AW142" s="10" t="s">
        <v>34</v>
      </c>
      <c r="AX142" s="10" t="s">
        <v>80</v>
      </c>
      <c r="AY142" s="218" t="s">
        <v>163</v>
      </c>
    </row>
    <row r="143" s="1" customFormat="1" ht="22.5" customHeight="1">
      <c r="B143" s="36"/>
      <c r="C143" s="192" t="s">
        <v>248</v>
      </c>
      <c r="D143" s="192" t="s">
        <v>157</v>
      </c>
      <c r="E143" s="193" t="s">
        <v>344</v>
      </c>
      <c r="F143" s="194" t="s">
        <v>345</v>
      </c>
      <c r="G143" s="195" t="s">
        <v>271</v>
      </c>
      <c r="H143" s="196">
        <v>0.090999999999999998</v>
      </c>
      <c r="I143" s="197"/>
      <c r="J143" s="198">
        <f>ROUND(I143*H143,2)</f>
        <v>0</v>
      </c>
      <c r="K143" s="194" t="s">
        <v>161</v>
      </c>
      <c r="L143" s="41"/>
      <c r="M143" s="199" t="s">
        <v>1</v>
      </c>
      <c r="N143" s="200" t="s">
        <v>43</v>
      </c>
      <c r="O143" s="77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5" t="s">
        <v>162</v>
      </c>
      <c r="AT143" s="15" t="s">
        <v>157</v>
      </c>
      <c r="AU143" s="15" t="s">
        <v>72</v>
      </c>
      <c r="AY143" s="15" t="s">
        <v>163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5" t="s">
        <v>80</v>
      </c>
      <c r="BK143" s="203">
        <f>ROUND(I143*H143,2)</f>
        <v>0</v>
      </c>
      <c r="BL143" s="15" t="s">
        <v>162</v>
      </c>
      <c r="BM143" s="15" t="s">
        <v>662</v>
      </c>
    </row>
    <row r="144" s="1" customFormat="1">
      <c r="B144" s="36"/>
      <c r="C144" s="37"/>
      <c r="D144" s="204" t="s">
        <v>165</v>
      </c>
      <c r="E144" s="37"/>
      <c r="F144" s="205" t="s">
        <v>347</v>
      </c>
      <c r="G144" s="37"/>
      <c r="H144" s="37"/>
      <c r="I144" s="141"/>
      <c r="J144" s="37"/>
      <c r="K144" s="37"/>
      <c r="L144" s="41"/>
      <c r="M144" s="206"/>
      <c r="N144" s="77"/>
      <c r="O144" s="77"/>
      <c r="P144" s="77"/>
      <c r="Q144" s="77"/>
      <c r="R144" s="77"/>
      <c r="S144" s="77"/>
      <c r="T144" s="78"/>
      <c r="AT144" s="15" t="s">
        <v>165</v>
      </c>
      <c r="AU144" s="15" t="s">
        <v>72</v>
      </c>
    </row>
    <row r="145" s="11" customFormat="1">
      <c r="B145" s="219"/>
      <c r="C145" s="220"/>
      <c r="D145" s="204" t="s">
        <v>169</v>
      </c>
      <c r="E145" s="221" t="s">
        <v>1</v>
      </c>
      <c r="F145" s="222" t="s">
        <v>663</v>
      </c>
      <c r="G145" s="220"/>
      <c r="H145" s="221" t="s">
        <v>1</v>
      </c>
      <c r="I145" s="223"/>
      <c r="J145" s="220"/>
      <c r="K145" s="220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169</v>
      </c>
      <c r="AU145" s="228" t="s">
        <v>72</v>
      </c>
      <c r="AV145" s="11" t="s">
        <v>80</v>
      </c>
      <c r="AW145" s="11" t="s">
        <v>34</v>
      </c>
      <c r="AX145" s="11" t="s">
        <v>72</v>
      </c>
      <c r="AY145" s="228" t="s">
        <v>163</v>
      </c>
    </row>
    <row r="146" s="10" customFormat="1">
      <c r="B146" s="208"/>
      <c r="C146" s="209"/>
      <c r="D146" s="204" t="s">
        <v>169</v>
      </c>
      <c r="E146" s="210" t="s">
        <v>1</v>
      </c>
      <c r="F146" s="211" t="s">
        <v>654</v>
      </c>
      <c r="G146" s="209"/>
      <c r="H146" s="212">
        <v>0.090999999999999998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169</v>
      </c>
      <c r="AU146" s="218" t="s">
        <v>72</v>
      </c>
      <c r="AV146" s="10" t="s">
        <v>82</v>
      </c>
      <c r="AW146" s="10" t="s">
        <v>34</v>
      </c>
      <c r="AX146" s="10" t="s">
        <v>80</v>
      </c>
      <c r="AY146" s="218" t="s">
        <v>163</v>
      </c>
    </row>
    <row r="147" s="1" customFormat="1" ht="22.5" customHeight="1">
      <c r="B147" s="36"/>
      <c r="C147" s="192" t="s">
        <v>253</v>
      </c>
      <c r="D147" s="192" t="s">
        <v>157</v>
      </c>
      <c r="E147" s="193" t="s">
        <v>368</v>
      </c>
      <c r="F147" s="194" t="s">
        <v>369</v>
      </c>
      <c r="G147" s="195" t="s">
        <v>173</v>
      </c>
      <c r="H147" s="196">
        <v>5</v>
      </c>
      <c r="I147" s="197"/>
      <c r="J147" s="198">
        <f>ROUND(I147*H147,2)</f>
        <v>0</v>
      </c>
      <c r="K147" s="194" t="s">
        <v>161</v>
      </c>
      <c r="L147" s="41"/>
      <c r="M147" s="199" t="s">
        <v>1</v>
      </c>
      <c r="N147" s="200" t="s">
        <v>43</v>
      </c>
      <c r="O147" s="77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5" t="s">
        <v>162</v>
      </c>
      <c r="AT147" s="15" t="s">
        <v>157</v>
      </c>
      <c r="AU147" s="15" t="s">
        <v>72</v>
      </c>
      <c r="AY147" s="15" t="s">
        <v>163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5" t="s">
        <v>80</v>
      </c>
      <c r="BK147" s="203">
        <f>ROUND(I147*H147,2)</f>
        <v>0</v>
      </c>
      <c r="BL147" s="15" t="s">
        <v>162</v>
      </c>
      <c r="BM147" s="15" t="s">
        <v>664</v>
      </c>
    </row>
    <row r="148" s="1" customFormat="1">
      <c r="B148" s="36"/>
      <c r="C148" s="37"/>
      <c r="D148" s="204" t="s">
        <v>165</v>
      </c>
      <c r="E148" s="37"/>
      <c r="F148" s="205" t="s">
        <v>371</v>
      </c>
      <c r="G148" s="37"/>
      <c r="H148" s="37"/>
      <c r="I148" s="141"/>
      <c r="J148" s="37"/>
      <c r="K148" s="37"/>
      <c r="L148" s="41"/>
      <c r="M148" s="206"/>
      <c r="N148" s="77"/>
      <c r="O148" s="77"/>
      <c r="P148" s="77"/>
      <c r="Q148" s="77"/>
      <c r="R148" s="77"/>
      <c r="S148" s="77"/>
      <c r="T148" s="78"/>
      <c r="AT148" s="15" t="s">
        <v>165</v>
      </c>
      <c r="AU148" s="15" t="s">
        <v>72</v>
      </c>
    </row>
    <row r="149" s="11" customFormat="1">
      <c r="B149" s="219"/>
      <c r="C149" s="220"/>
      <c r="D149" s="204" t="s">
        <v>169</v>
      </c>
      <c r="E149" s="221" t="s">
        <v>1</v>
      </c>
      <c r="F149" s="222" t="s">
        <v>665</v>
      </c>
      <c r="G149" s="220"/>
      <c r="H149" s="221" t="s">
        <v>1</v>
      </c>
      <c r="I149" s="223"/>
      <c r="J149" s="220"/>
      <c r="K149" s="220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169</v>
      </c>
      <c r="AU149" s="228" t="s">
        <v>72</v>
      </c>
      <c r="AV149" s="11" t="s">
        <v>80</v>
      </c>
      <c r="AW149" s="11" t="s">
        <v>34</v>
      </c>
      <c r="AX149" s="11" t="s">
        <v>72</v>
      </c>
      <c r="AY149" s="228" t="s">
        <v>163</v>
      </c>
    </row>
    <row r="150" s="10" customFormat="1">
      <c r="B150" s="208"/>
      <c r="C150" s="209"/>
      <c r="D150" s="204" t="s">
        <v>169</v>
      </c>
      <c r="E150" s="210" t="s">
        <v>1</v>
      </c>
      <c r="F150" s="211" t="s">
        <v>191</v>
      </c>
      <c r="G150" s="209"/>
      <c r="H150" s="212">
        <v>5</v>
      </c>
      <c r="I150" s="213"/>
      <c r="J150" s="209"/>
      <c r="K150" s="209"/>
      <c r="L150" s="214"/>
      <c r="M150" s="264"/>
      <c r="N150" s="265"/>
      <c r="O150" s="265"/>
      <c r="P150" s="265"/>
      <c r="Q150" s="265"/>
      <c r="R150" s="265"/>
      <c r="S150" s="265"/>
      <c r="T150" s="266"/>
      <c r="AT150" s="218" t="s">
        <v>169</v>
      </c>
      <c r="AU150" s="218" t="s">
        <v>72</v>
      </c>
      <c r="AV150" s="10" t="s">
        <v>82</v>
      </c>
      <c r="AW150" s="10" t="s">
        <v>34</v>
      </c>
      <c r="AX150" s="10" t="s">
        <v>80</v>
      </c>
      <c r="AY150" s="218" t="s">
        <v>163</v>
      </c>
    </row>
    <row r="151" s="1" customFormat="1" ht="6.96" customHeight="1">
      <c r="B151" s="55"/>
      <c r="C151" s="56"/>
      <c r="D151" s="56"/>
      <c r="E151" s="56"/>
      <c r="F151" s="56"/>
      <c r="G151" s="56"/>
      <c r="H151" s="56"/>
      <c r="I151" s="165"/>
      <c r="J151" s="56"/>
      <c r="K151" s="56"/>
      <c r="L151" s="41"/>
    </row>
  </sheetData>
  <sheetProtection sheet="1" autoFilter="0" formatColumns="0" formatRows="0" objects="1" scenarios="1" spinCount="100000" saltValue="WYvE/t6eqDJEKUehkS0WcfB2EwhQe2O4ebvVxg5L1d66COq+eVCSYDwYeGKTlvKBlAczFIX9jOHRRi0FL7OzjQ==" hashValue="0US64DPDRmlK5xZdAsRXU4CNcNxdEIhaoKSZo8Pi+MTR/fZIYTE9w7VdjzqyY/z/CgDvnjwZCOoaYRA3n/3VCQ==" algorithmName="SHA-512" password="CC35"/>
  <autoFilter ref="C84:K1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95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621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666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ROUND((SUM(BE85:BE110)),  2)</f>
        <v>0</v>
      </c>
      <c r="I35" s="154">
        <v>0.20999999999999999</v>
      </c>
      <c r="J35" s="153">
        <f>ROUND(((SUM(BE85:BE110))*I35),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ROUND((SUM(BF85:BF110)),  2)</f>
        <v>0</v>
      </c>
      <c r="I36" s="154">
        <v>0.14999999999999999</v>
      </c>
      <c r="J36" s="153">
        <f>ROUND(((SUM(BF85:BF110))*I36),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ROUND((SUM(BG85:BG110)),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ROUND((SUM(BH85:BH110)),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ROUND((SUM(BI85:BI110)),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621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03.2 - SO 03.2 - Úprava GPK na 1. TK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621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>03.2 - SO 03.2 - Úprava GPK na 1. TK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SUM(P86:P110)</f>
        <v>0</v>
      </c>
      <c r="Q85" s="90"/>
      <c r="R85" s="189">
        <f>SUM(R86:R110)</f>
        <v>257.39999999999998</v>
      </c>
      <c r="S85" s="90"/>
      <c r="T85" s="190">
        <f>SUM(T86:T110)</f>
        <v>0</v>
      </c>
      <c r="AT85" s="15" t="s">
        <v>71</v>
      </c>
      <c r="AU85" s="15" t="s">
        <v>142</v>
      </c>
      <c r="BK85" s="191">
        <f>SUM(BK86:BK110)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549</v>
      </c>
      <c r="F86" s="194" t="s">
        <v>550</v>
      </c>
      <c r="G86" s="195" t="s">
        <v>294</v>
      </c>
      <c r="H86" s="196">
        <v>1.675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667</v>
      </c>
    </row>
    <row r="87" s="1" customFormat="1">
      <c r="B87" s="36"/>
      <c r="C87" s="37"/>
      <c r="D87" s="204" t="s">
        <v>165</v>
      </c>
      <c r="E87" s="37"/>
      <c r="F87" s="205" t="s">
        <v>552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668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669</v>
      </c>
      <c r="G89" s="209"/>
      <c r="H89" s="212">
        <v>1.675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82</v>
      </c>
      <c r="D90" s="192" t="s">
        <v>157</v>
      </c>
      <c r="E90" s="193" t="s">
        <v>670</v>
      </c>
      <c r="F90" s="194" t="s">
        <v>671</v>
      </c>
      <c r="G90" s="195" t="s">
        <v>294</v>
      </c>
      <c r="H90" s="196">
        <v>1.675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378</v>
      </c>
      <c r="AT90" s="15" t="s">
        <v>157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378</v>
      </c>
      <c r="BM90" s="15" t="s">
        <v>672</v>
      </c>
    </row>
    <row r="91" s="1" customFormat="1">
      <c r="B91" s="36"/>
      <c r="C91" s="37"/>
      <c r="D91" s="204" t="s">
        <v>165</v>
      </c>
      <c r="E91" s="37"/>
      <c r="F91" s="205" t="s">
        <v>673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" customFormat="1">
      <c r="B92" s="36"/>
      <c r="C92" s="37"/>
      <c r="D92" s="204" t="s">
        <v>167</v>
      </c>
      <c r="E92" s="37"/>
      <c r="F92" s="207" t="s">
        <v>674</v>
      </c>
      <c r="G92" s="37"/>
      <c r="H92" s="37"/>
      <c r="I92" s="141"/>
      <c r="J92" s="37"/>
      <c r="K92" s="37"/>
      <c r="L92" s="41"/>
      <c r="M92" s="206"/>
      <c r="N92" s="77"/>
      <c r="O92" s="77"/>
      <c r="P92" s="77"/>
      <c r="Q92" s="77"/>
      <c r="R92" s="77"/>
      <c r="S92" s="77"/>
      <c r="T92" s="78"/>
      <c r="AT92" s="15" t="s">
        <v>167</v>
      </c>
      <c r="AU92" s="15" t="s">
        <v>72</v>
      </c>
    </row>
    <row r="93" s="10" customFormat="1">
      <c r="B93" s="208"/>
      <c r="C93" s="209"/>
      <c r="D93" s="204" t="s">
        <v>169</v>
      </c>
      <c r="E93" s="210" t="s">
        <v>1</v>
      </c>
      <c r="F93" s="211" t="s">
        <v>669</v>
      </c>
      <c r="G93" s="209"/>
      <c r="H93" s="212">
        <v>1.675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169</v>
      </c>
      <c r="AU93" s="218" t="s">
        <v>72</v>
      </c>
      <c r="AV93" s="10" t="s">
        <v>82</v>
      </c>
      <c r="AW93" s="10" t="s">
        <v>34</v>
      </c>
      <c r="AX93" s="10" t="s">
        <v>80</v>
      </c>
      <c r="AY93" s="218" t="s">
        <v>163</v>
      </c>
    </row>
    <row r="94" s="1" customFormat="1" ht="22.5" customHeight="1">
      <c r="B94" s="36"/>
      <c r="C94" s="192" t="s">
        <v>177</v>
      </c>
      <c r="D94" s="192" t="s">
        <v>157</v>
      </c>
      <c r="E94" s="193" t="s">
        <v>261</v>
      </c>
      <c r="F94" s="194" t="s">
        <v>262</v>
      </c>
      <c r="G94" s="195" t="s">
        <v>256</v>
      </c>
      <c r="H94" s="196">
        <v>198</v>
      </c>
      <c r="I94" s="197"/>
      <c r="J94" s="198">
        <f>ROUND(I94*H94,2)</f>
        <v>0</v>
      </c>
      <c r="K94" s="194" t="s">
        <v>161</v>
      </c>
      <c r="L94" s="41"/>
      <c r="M94" s="199" t="s">
        <v>1</v>
      </c>
      <c r="N94" s="200" t="s">
        <v>43</v>
      </c>
      <c r="O94" s="77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5" t="s">
        <v>162</v>
      </c>
      <c r="AT94" s="15" t="s">
        <v>157</v>
      </c>
      <c r="AU94" s="15" t="s">
        <v>72</v>
      </c>
      <c r="AY94" s="15" t="s">
        <v>163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5" t="s">
        <v>80</v>
      </c>
      <c r="BK94" s="203">
        <f>ROUND(I94*H94,2)</f>
        <v>0</v>
      </c>
      <c r="BL94" s="15" t="s">
        <v>162</v>
      </c>
      <c r="BM94" s="15" t="s">
        <v>675</v>
      </c>
    </row>
    <row r="95" s="1" customFormat="1">
      <c r="B95" s="36"/>
      <c r="C95" s="37"/>
      <c r="D95" s="204" t="s">
        <v>165</v>
      </c>
      <c r="E95" s="37"/>
      <c r="F95" s="205" t="s">
        <v>676</v>
      </c>
      <c r="G95" s="37"/>
      <c r="H95" s="37"/>
      <c r="I95" s="141"/>
      <c r="J95" s="37"/>
      <c r="K95" s="37"/>
      <c r="L95" s="41"/>
      <c r="M95" s="206"/>
      <c r="N95" s="77"/>
      <c r="O95" s="77"/>
      <c r="P95" s="77"/>
      <c r="Q95" s="77"/>
      <c r="R95" s="77"/>
      <c r="S95" s="77"/>
      <c r="T95" s="78"/>
      <c r="AT95" s="15" t="s">
        <v>165</v>
      </c>
      <c r="AU95" s="15" t="s">
        <v>72</v>
      </c>
    </row>
    <row r="96" s="10" customFormat="1">
      <c r="B96" s="208"/>
      <c r="C96" s="209"/>
      <c r="D96" s="204" t="s">
        <v>169</v>
      </c>
      <c r="E96" s="210" t="s">
        <v>1</v>
      </c>
      <c r="F96" s="211" t="s">
        <v>677</v>
      </c>
      <c r="G96" s="209"/>
      <c r="H96" s="212">
        <v>198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169</v>
      </c>
      <c r="AU96" s="218" t="s">
        <v>72</v>
      </c>
      <c r="AV96" s="10" t="s">
        <v>82</v>
      </c>
      <c r="AW96" s="10" t="s">
        <v>34</v>
      </c>
      <c r="AX96" s="10" t="s">
        <v>80</v>
      </c>
      <c r="AY96" s="218" t="s">
        <v>163</v>
      </c>
    </row>
    <row r="97" s="1" customFormat="1" ht="22.5" customHeight="1">
      <c r="B97" s="36"/>
      <c r="C97" s="229" t="s">
        <v>162</v>
      </c>
      <c r="D97" s="229" t="s">
        <v>178</v>
      </c>
      <c r="E97" s="230" t="s">
        <v>269</v>
      </c>
      <c r="F97" s="231" t="s">
        <v>270</v>
      </c>
      <c r="G97" s="232" t="s">
        <v>271</v>
      </c>
      <c r="H97" s="233">
        <v>257.39999999999998</v>
      </c>
      <c r="I97" s="234"/>
      <c r="J97" s="235">
        <f>ROUND(I97*H97,2)</f>
        <v>0</v>
      </c>
      <c r="K97" s="231" t="s">
        <v>161</v>
      </c>
      <c r="L97" s="236"/>
      <c r="M97" s="237" t="s">
        <v>1</v>
      </c>
      <c r="N97" s="238" t="s">
        <v>43</v>
      </c>
      <c r="O97" s="77"/>
      <c r="P97" s="201">
        <f>O97*H97</f>
        <v>0</v>
      </c>
      <c r="Q97" s="201">
        <v>1</v>
      </c>
      <c r="R97" s="201">
        <f>Q97*H97</f>
        <v>257.39999999999998</v>
      </c>
      <c r="S97" s="201">
        <v>0</v>
      </c>
      <c r="T97" s="202">
        <f>S97*H97</f>
        <v>0</v>
      </c>
      <c r="AR97" s="15" t="s">
        <v>378</v>
      </c>
      <c r="AT97" s="15" t="s">
        <v>178</v>
      </c>
      <c r="AU97" s="15" t="s">
        <v>72</v>
      </c>
      <c r="AY97" s="15" t="s">
        <v>163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5" t="s">
        <v>80</v>
      </c>
      <c r="BK97" s="203">
        <f>ROUND(I97*H97,2)</f>
        <v>0</v>
      </c>
      <c r="BL97" s="15" t="s">
        <v>378</v>
      </c>
      <c r="BM97" s="15" t="s">
        <v>678</v>
      </c>
    </row>
    <row r="98" s="1" customFormat="1">
      <c r="B98" s="36"/>
      <c r="C98" s="37"/>
      <c r="D98" s="204" t="s">
        <v>165</v>
      </c>
      <c r="E98" s="37"/>
      <c r="F98" s="205" t="s">
        <v>270</v>
      </c>
      <c r="G98" s="37"/>
      <c r="H98" s="37"/>
      <c r="I98" s="141"/>
      <c r="J98" s="37"/>
      <c r="K98" s="37"/>
      <c r="L98" s="41"/>
      <c r="M98" s="206"/>
      <c r="N98" s="77"/>
      <c r="O98" s="77"/>
      <c r="P98" s="77"/>
      <c r="Q98" s="77"/>
      <c r="R98" s="77"/>
      <c r="S98" s="77"/>
      <c r="T98" s="78"/>
      <c r="AT98" s="15" t="s">
        <v>165</v>
      </c>
      <c r="AU98" s="15" t="s">
        <v>72</v>
      </c>
    </row>
    <row r="99" s="10" customFormat="1">
      <c r="B99" s="208"/>
      <c r="C99" s="209"/>
      <c r="D99" s="204" t="s">
        <v>169</v>
      </c>
      <c r="E99" s="210" t="s">
        <v>1</v>
      </c>
      <c r="F99" s="211" t="s">
        <v>679</v>
      </c>
      <c r="G99" s="209"/>
      <c r="H99" s="212">
        <v>257.39999999999998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169</v>
      </c>
      <c r="AU99" s="218" t="s">
        <v>72</v>
      </c>
      <c r="AV99" s="10" t="s">
        <v>82</v>
      </c>
      <c r="AW99" s="10" t="s">
        <v>34</v>
      </c>
      <c r="AX99" s="10" t="s">
        <v>80</v>
      </c>
      <c r="AY99" s="218" t="s">
        <v>163</v>
      </c>
    </row>
    <row r="100" s="1" customFormat="1" ht="22.5" customHeight="1">
      <c r="B100" s="36"/>
      <c r="C100" s="192" t="s">
        <v>191</v>
      </c>
      <c r="D100" s="192" t="s">
        <v>157</v>
      </c>
      <c r="E100" s="193" t="s">
        <v>680</v>
      </c>
      <c r="F100" s="194" t="s">
        <v>681</v>
      </c>
      <c r="G100" s="195" t="s">
        <v>271</v>
      </c>
      <c r="H100" s="196">
        <v>257.39999999999998</v>
      </c>
      <c r="I100" s="197"/>
      <c r="J100" s="198">
        <f>ROUND(I100*H100,2)</f>
        <v>0</v>
      </c>
      <c r="K100" s="194" t="s">
        <v>161</v>
      </c>
      <c r="L100" s="41"/>
      <c r="M100" s="199" t="s">
        <v>1</v>
      </c>
      <c r="N100" s="200" t="s">
        <v>43</v>
      </c>
      <c r="O100" s="77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5" t="s">
        <v>162</v>
      </c>
      <c r="AT100" s="15" t="s">
        <v>157</v>
      </c>
      <c r="AU100" s="15" t="s">
        <v>72</v>
      </c>
      <c r="AY100" s="15" t="s">
        <v>163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5" t="s">
        <v>80</v>
      </c>
      <c r="BK100" s="203">
        <f>ROUND(I100*H100,2)</f>
        <v>0</v>
      </c>
      <c r="BL100" s="15" t="s">
        <v>162</v>
      </c>
      <c r="BM100" s="15" t="s">
        <v>682</v>
      </c>
    </row>
    <row r="101" s="1" customFormat="1">
      <c r="B101" s="36"/>
      <c r="C101" s="37"/>
      <c r="D101" s="204" t="s">
        <v>165</v>
      </c>
      <c r="E101" s="37"/>
      <c r="F101" s="205" t="s">
        <v>683</v>
      </c>
      <c r="G101" s="37"/>
      <c r="H101" s="37"/>
      <c r="I101" s="141"/>
      <c r="J101" s="37"/>
      <c r="K101" s="37"/>
      <c r="L101" s="41"/>
      <c r="M101" s="206"/>
      <c r="N101" s="77"/>
      <c r="O101" s="77"/>
      <c r="P101" s="77"/>
      <c r="Q101" s="77"/>
      <c r="R101" s="77"/>
      <c r="S101" s="77"/>
      <c r="T101" s="78"/>
      <c r="AT101" s="15" t="s">
        <v>165</v>
      </c>
      <c r="AU101" s="15" t="s">
        <v>72</v>
      </c>
    </row>
    <row r="102" s="10" customFormat="1">
      <c r="B102" s="208"/>
      <c r="C102" s="209"/>
      <c r="D102" s="204" t="s">
        <v>169</v>
      </c>
      <c r="E102" s="210" t="s">
        <v>1</v>
      </c>
      <c r="F102" s="211" t="s">
        <v>679</v>
      </c>
      <c r="G102" s="209"/>
      <c r="H102" s="212">
        <v>257.39999999999998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169</v>
      </c>
      <c r="AU102" s="218" t="s">
        <v>72</v>
      </c>
      <c r="AV102" s="10" t="s">
        <v>82</v>
      </c>
      <c r="AW102" s="10" t="s">
        <v>34</v>
      </c>
      <c r="AX102" s="10" t="s">
        <v>80</v>
      </c>
      <c r="AY102" s="218" t="s">
        <v>163</v>
      </c>
    </row>
    <row r="103" s="1" customFormat="1" ht="22.5" customHeight="1">
      <c r="B103" s="36"/>
      <c r="C103" s="192" t="s">
        <v>189</v>
      </c>
      <c r="D103" s="192" t="s">
        <v>157</v>
      </c>
      <c r="E103" s="193" t="s">
        <v>684</v>
      </c>
      <c r="F103" s="194" t="s">
        <v>685</v>
      </c>
      <c r="G103" s="195" t="s">
        <v>173</v>
      </c>
      <c r="H103" s="196">
        <v>1</v>
      </c>
      <c r="I103" s="197"/>
      <c r="J103" s="198">
        <f>ROUND(I103*H103,2)</f>
        <v>0</v>
      </c>
      <c r="K103" s="194" t="s">
        <v>161</v>
      </c>
      <c r="L103" s="41"/>
      <c r="M103" s="199" t="s">
        <v>1</v>
      </c>
      <c r="N103" s="200" t="s">
        <v>43</v>
      </c>
      <c r="O103" s="77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5" t="s">
        <v>162</v>
      </c>
      <c r="AT103" s="15" t="s">
        <v>157</v>
      </c>
      <c r="AU103" s="15" t="s">
        <v>72</v>
      </c>
      <c r="AY103" s="15" t="s">
        <v>163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5" t="s">
        <v>80</v>
      </c>
      <c r="BK103" s="203">
        <f>ROUND(I103*H103,2)</f>
        <v>0</v>
      </c>
      <c r="BL103" s="15" t="s">
        <v>162</v>
      </c>
      <c r="BM103" s="15" t="s">
        <v>686</v>
      </c>
    </row>
    <row r="104" s="1" customFormat="1">
      <c r="B104" s="36"/>
      <c r="C104" s="37"/>
      <c r="D104" s="204" t="s">
        <v>165</v>
      </c>
      <c r="E104" s="37"/>
      <c r="F104" s="205" t="s">
        <v>685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165</v>
      </c>
      <c r="AU104" s="15" t="s">
        <v>72</v>
      </c>
    </row>
    <row r="105" s="11" customFormat="1">
      <c r="B105" s="219"/>
      <c r="C105" s="220"/>
      <c r="D105" s="204" t="s">
        <v>169</v>
      </c>
      <c r="E105" s="221" t="s">
        <v>1</v>
      </c>
      <c r="F105" s="222" t="s">
        <v>687</v>
      </c>
      <c r="G105" s="220"/>
      <c r="H105" s="221" t="s">
        <v>1</v>
      </c>
      <c r="I105" s="223"/>
      <c r="J105" s="220"/>
      <c r="K105" s="220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169</v>
      </c>
      <c r="AU105" s="228" t="s">
        <v>72</v>
      </c>
      <c r="AV105" s="11" t="s">
        <v>80</v>
      </c>
      <c r="AW105" s="11" t="s">
        <v>34</v>
      </c>
      <c r="AX105" s="11" t="s">
        <v>72</v>
      </c>
      <c r="AY105" s="228" t="s">
        <v>163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80</v>
      </c>
      <c r="G106" s="209"/>
      <c r="H106" s="212">
        <v>1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80</v>
      </c>
      <c r="AY106" s="218" t="s">
        <v>163</v>
      </c>
    </row>
    <row r="107" s="1" customFormat="1" ht="22.5" customHeight="1">
      <c r="B107" s="36"/>
      <c r="C107" s="192" t="s">
        <v>201</v>
      </c>
      <c r="D107" s="192" t="s">
        <v>157</v>
      </c>
      <c r="E107" s="193" t="s">
        <v>688</v>
      </c>
      <c r="F107" s="194" t="s">
        <v>689</v>
      </c>
      <c r="G107" s="195" t="s">
        <v>173</v>
      </c>
      <c r="H107" s="196">
        <v>1</v>
      </c>
      <c r="I107" s="197"/>
      <c r="J107" s="198">
        <f>ROUND(I107*H107,2)</f>
        <v>0</v>
      </c>
      <c r="K107" s="194" t="s">
        <v>161</v>
      </c>
      <c r="L107" s="41"/>
      <c r="M107" s="199" t="s">
        <v>1</v>
      </c>
      <c r="N107" s="200" t="s">
        <v>43</v>
      </c>
      <c r="O107" s="77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5" t="s">
        <v>162</v>
      </c>
      <c r="AT107" s="15" t="s">
        <v>157</v>
      </c>
      <c r="AU107" s="15" t="s">
        <v>72</v>
      </c>
      <c r="AY107" s="15" t="s">
        <v>163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5" t="s">
        <v>80</v>
      </c>
      <c r="BK107" s="203">
        <f>ROUND(I107*H107,2)</f>
        <v>0</v>
      </c>
      <c r="BL107" s="15" t="s">
        <v>162</v>
      </c>
      <c r="BM107" s="15" t="s">
        <v>690</v>
      </c>
    </row>
    <row r="108" s="1" customFormat="1">
      <c r="B108" s="36"/>
      <c r="C108" s="37"/>
      <c r="D108" s="204" t="s">
        <v>165</v>
      </c>
      <c r="E108" s="37"/>
      <c r="F108" s="205" t="s">
        <v>691</v>
      </c>
      <c r="G108" s="37"/>
      <c r="H108" s="37"/>
      <c r="I108" s="141"/>
      <c r="J108" s="37"/>
      <c r="K108" s="37"/>
      <c r="L108" s="41"/>
      <c r="M108" s="206"/>
      <c r="N108" s="77"/>
      <c r="O108" s="77"/>
      <c r="P108" s="77"/>
      <c r="Q108" s="77"/>
      <c r="R108" s="77"/>
      <c r="S108" s="77"/>
      <c r="T108" s="78"/>
      <c r="AT108" s="15" t="s">
        <v>165</v>
      </c>
      <c r="AU108" s="15" t="s">
        <v>72</v>
      </c>
    </row>
    <row r="109" s="11" customFormat="1">
      <c r="B109" s="219"/>
      <c r="C109" s="220"/>
      <c r="D109" s="204" t="s">
        <v>169</v>
      </c>
      <c r="E109" s="221" t="s">
        <v>1</v>
      </c>
      <c r="F109" s="222" t="s">
        <v>687</v>
      </c>
      <c r="G109" s="220"/>
      <c r="H109" s="221" t="s">
        <v>1</v>
      </c>
      <c r="I109" s="223"/>
      <c r="J109" s="220"/>
      <c r="K109" s="220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169</v>
      </c>
      <c r="AU109" s="228" t="s">
        <v>72</v>
      </c>
      <c r="AV109" s="11" t="s">
        <v>80</v>
      </c>
      <c r="AW109" s="11" t="s">
        <v>34</v>
      </c>
      <c r="AX109" s="11" t="s">
        <v>72</v>
      </c>
      <c r="AY109" s="228" t="s">
        <v>163</v>
      </c>
    </row>
    <row r="110" s="10" customFormat="1">
      <c r="B110" s="208"/>
      <c r="C110" s="209"/>
      <c r="D110" s="204" t="s">
        <v>169</v>
      </c>
      <c r="E110" s="210" t="s">
        <v>1</v>
      </c>
      <c r="F110" s="211" t="s">
        <v>80</v>
      </c>
      <c r="G110" s="209"/>
      <c r="H110" s="212">
        <v>1</v>
      </c>
      <c r="I110" s="213"/>
      <c r="J110" s="209"/>
      <c r="K110" s="209"/>
      <c r="L110" s="214"/>
      <c r="M110" s="264"/>
      <c r="N110" s="265"/>
      <c r="O110" s="265"/>
      <c r="P110" s="265"/>
      <c r="Q110" s="265"/>
      <c r="R110" s="265"/>
      <c r="S110" s="265"/>
      <c r="T110" s="266"/>
      <c r="AT110" s="218" t="s">
        <v>169</v>
      </c>
      <c r="AU110" s="218" t="s">
        <v>72</v>
      </c>
      <c r="AV110" s="10" t="s">
        <v>82</v>
      </c>
      <c r="AW110" s="10" t="s">
        <v>34</v>
      </c>
      <c r="AX110" s="10" t="s">
        <v>80</v>
      </c>
      <c r="AY110" s="218" t="s">
        <v>163</v>
      </c>
    </row>
    <row r="111" s="1" customFormat="1" ht="6.96" customHeight="1">
      <c r="B111" s="55"/>
      <c r="C111" s="56"/>
      <c r="D111" s="56"/>
      <c r="E111" s="56"/>
      <c r="F111" s="56"/>
      <c r="G111" s="56"/>
      <c r="H111" s="56"/>
      <c r="I111" s="165"/>
      <c r="J111" s="56"/>
      <c r="K111" s="56"/>
      <c r="L111" s="41"/>
    </row>
  </sheetData>
  <sheetProtection sheet="1" autoFilter="0" formatColumns="0" formatRows="0" objects="1" scenarios="1" spinCount="100000" saltValue="QEH14FSC76eSGGtxlQF9UKJWPMrwueqfIAYHUafvpqR+ponx3tun5AFMclEDa2GFHI1GTcJYKMXXK09++5qDFQ==" hashValue="S1o7NiHKznTc4biEwGvw5VF36GSm1jdJAOI85yxu2TQtElIV8eVhfw4Mji4JwRmWIqA2aDtnFY5uI5/P0HxsCA==" algorithmName="SHA-512" password="CC35"/>
  <autoFilter ref="C84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101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692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693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ROUND((SUM(BE85:BE164)),  2)</f>
        <v>0</v>
      </c>
      <c r="I35" s="154">
        <v>0.20999999999999999</v>
      </c>
      <c r="J35" s="153">
        <f>ROUND(((SUM(BE85:BE164))*I35),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ROUND((SUM(BF85:BF164)),  2)</f>
        <v>0</v>
      </c>
      <c r="I36" s="154">
        <v>0.14999999999999999</v>
      </c>
      <c r="J36" s="153">
        <f>ROUND(((SUM(BF85:BF164))*I36),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ROUND((SUM(BG85:BG164)),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ROUND((SUM(BH85:BH164)),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ROUND((SUM(BI85:BI164)),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692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 xml:space="preserve">04.1 - SO 04.1 - SVK na 2.TK v km 506,635 - 507,205 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692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 xml:space="preserve">04.1 - SO 04.1 - SVK na 2.TK v km 506,635 - 507,205 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SUM(P86:P164)</f>
        <v>0</v>
      </c>
      <c r="Q85" s="90"/>
      <c r="R85" s="189">
        <f>SUM(R86:R164)</f>
        <v>0.17820000000000003</v>
      </c>
      <c r="S85" s="90"/>
      <c r="T85" s="190">
        <f>SUM(T86:T164)</f>
        <v>0</v>
      </c>
      <c r="AT85" s="15" t="s">
        <v>71</v>
      </c>
      <c r="AU85" s="15" t="s">
        <v>142</v>
      </c>
      <c r="BK85" s="191">
        <f>SUM(BK86:BK164)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624</v>
      </c>
      <c r="F86" s="194" t="s">
        <v>625</v>
      </c>
      <c r="G86" s="195" t="s">
        <v>160</v>
      </c>
      <c r="H86" s="196">
        <v>570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694</v>
      </c>
    </row>
    <row r="87" s="1" customFormat="1">
      <c r="B87" s="36"/>
      <c r="C87" s="37"/>
      <c r="D87" s="204" t="s">
        <v>165</v>
      </c>
      <c r="E87" s="37"/>
      <c r="F87" s="205" t="s">
        <v>627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168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695</v>
      </c>
      <c r="G89" s="209"/>
      <c r="H89" s="212">
        <v>570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229" t="s">
        <v>82</v>
      </c>
      <c r="D90" s="229" t="s">
        <v>178</v>
      </c>
      <c r="E90" s="230" t="s">
        <v>413</v>
      </c>
      <c r="F90" s="231" t="s">
        <v>414</v>
      </c>
      <c r="G90" s="232" t="s">
        <v>173</v>
      </c>
      <c r="H90" s="233">
        <v>990</v>
      </c>
      <c r="I90" s="234"/>
      <c r="J90" s="235">
        <f>ROUND(I90*H90,2)</f>
        <v>0</v>
      </c>
      <c r="K90" s="231" t="s">
        <v>161</v>
      </c>
      <c r="L90" s="236"/>
      <c r="M90" s="237" t="s">
        <v>1</v>
      </c>
      <c r="N90" s="238" t="s">
        <v>43</v>
      </c>
      <c r="O90" s="77"/>
      <c r="P90" s="201">
        <f>O90*H90</f>
        <v>0</v>
      </c>
      <c r="Q90" s="201">
        <v>0.00018000000000000001</v>
      </c>
      <c r="R90" s="201">
        <f>Q90*H90</f>
        <v>0.17820000000000003</v>
      </c>
      <c r="S90" s="201">
        <v>0</v>
      </c>
      <c r="T90" s="202">
        <f>S90*H90</f>
        <v>0</v>
      </c>
      <c r="AR90" s="15" t="s">
        <v>181</v>
      </c>
      <c r="AT90" s="15" t="s">
        <v>178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696</v>
      </c>
    </row>
    <row r="91" s="1" customFormat="1">
      <c r="B91" s="36"/>
      <c r="C91" s="37"/>
      <c r="D91" s="204" t="s">
        <v>165</v>
      </c>
      <c r="E91" s="37"/>
      <c r="F91" s="205" t="s">
        <v>414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697</v>
      </c>
      <c r="G92" s="209"/>
      <c r="H92" s="212">
        <v>990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192" t="s">
        <v>177</v>
      </c>
      <c r="D93" s="192" t="s">
        <v>157</v>
      </c>
      <c r="E93" s="193" t="s">
        <v>698</v>
      </c>
      <c r="F93" s="194" t="s">
        <v>699</v>
      </c>
      <c r="G93" s="195" t="s">
        <v>160</v>
      </c>
      <c r="H93" s="196">
        <v>9</v>
      </c>
      <c r="I93" s="197"/>
      <c r="J93" s="198">
        <f>ROUND(I93*H93,2)</f>
        <v>0</v>
      </c>
      <c r="K93" s="194" t="s">
        <v>161</v>
      </c>
      <c r="L93" s="41"/>
      <c r="M93" s="199" t="s">
        <v>1</v>
      </c>
      <c r="N93" s="200" t="s">
        <v>43</v>
      </c>
      <c r="O93" s="77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5" t="s">
        <v>162</v>
      </c>
      <c r="AT93" s="15" t="s">
        <v>157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162</v>
      </c>
      <c r="BM93" s="15" t="s">
        <v>700</v>
      </c>
    </row>
    <row r="94" s="1" customFormat="1">
      <c r="B94" s="36"/>
      <c r="C94" s="37"/>
      <c r="D94" s="204" t="s">
        <v>165</v>
      </c>
      <c r="E94" s="37"/>
      <c r="F94" s="205" t="s">
        <v>701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702</v>
      </c>
      <c r="G95" s="209"/>
      <c r="H95" s="212">
        <v>9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22.5" customHeight="1">
      <c r="B96" s="36"/>
      <c r="C96" s="192" t="s">
        <v>162</v>
      </c>
      <c r="D96" s="192" t="s">
        <v>157</v>
      </c>
      <c r="E96" s="193" t="s">
        <v>703</v>
      </c>
      <c r="F96" s="194" t="s">
        <v>704</v>
      </c>
      <c r="G96" s="195" t="s">
        <v>160</v>
      </c>
      <c r="H96" s="196">
        <v>19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72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705</v>
      </c>
    </row>
    <row r="97" s="1" customFormat="1">
      <c r="B97" s="36"/>
      <c r="C97" s="37"/>
      <c r="D97" s="204" t="s">
        <v>165</v>
      </c>
      <c r="E97" s="37"/>
      <c r="F97" s="205" t="s">
        <v>706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72</v>
      </c>
    </row>
    <row r="98" s="10" customFormat="1">
      <c r="B98" s="208"/>
      <c r="C98" s="209"/>
      <c r="D98" s="204" t="s">
        <v>169</v>
      </c>
      <c r="E98" s="210" t="s">
        <v>1</v>
      </c>
      <c r="F98" s="211" t="s">
        <v>707</v>
      </c>
      <c r="G98" s="209"/>
      <c r="H98" s="212">
        <v>14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169</v>
      </c>
      <c r="AU98" s="218" t="s">
        <v>72</v>
      </c>
      <c r="AV98" s="10" t="s">
        <v>82</v>
      </c>
      <c r="AW98" s="10" t="s">
        <v>34</v>
      </c>
      <c r="AX98" s="10" t="s">
        <v>72</v>
      </c>
      <c r="AY98" s="218" t="s">
        <v>163</v>
      </c>
    </row>
    <row r="99" s="10" customFormat="1">
      <c r="B99" s="208"/>
      <c r="C99" s="209"/>
      <c r="D99" s="204" t="s">
        <v>169</v>
      </c>
      <c r="E99" s="210" t="s">
        <v>1</v>
      </c>
      <c r="F99" s="211" t="s">
        <v>708</v>
      </c>
      <c r="G99" s="209"/>
      <c r="H99" s="212">
        <v>5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169</v>
      </c>
      <c r="AU99" s="218" t="s">
        <v>72</v>
      </c>
      <c r="AV99" s="10" t="s">
        <v>82</v>
      </c>
      <c r="AW99" s="10" t="s">
        <v>34</v>
      </c>
      <c r="AX99" s="10" t="s">
        <v>72</v>
      </c>
      <c r="AY99" s="218" t="s">
        <v>163</v>
      </c>
    </row>
    <row r="100" s="12" customFormat="1">
      <c r="B100" s="239"/>
      <c r="C100" s="240"/>
      <c r="D100" s="204" t="s">
        <v>169</v>
      </c>
      <c r="E100" s="241" t="s">
        <v>1</v>
      </c>
      <c r="F100" s="242" t="s">
        <v>190</v>
      </c>
      <c r="G100" s="240"/>
      <c r="H100" s="243">
        <v>19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AT100" s="249" t="s">
        <v>169</v>
      </c>
      <c r="AU100" s="249" t="s">
        <v>72</v>
      </c>
      <c r="AV100" s="12" t="s">
        <v>162</v>
      </c>
      <c r="AW100" s="12" t="s">
        <v>34</v>
      </c>
      <c r="AX100" s="12" t="s">
        <v>80</v>
      </c>
      <c r="AY100" s="249" t="s">
        <v>163</v>
      </c>
    </row>
    <row r="101" s="1" customFormat="1" ht="22.5" customHeight="1">
      <c r="B101" s="36"/>
      <c r="C101" s="192" t="s">
        <v>191</v>
      </c>
      <c r="D101" s="192" t="s">
        <v>157</v>
      </c>
      <c r="E101" s="193" t="s">
        <v>233</v>
      </c>
      <c r="F101" s="194" t="s">
        <v>234</v>
      </c>
      <c r="G101" s="195" t="s">
        <v>235</v>
      </c>
      <c r="H101" s="196">
        <v>8</v>
      </c>
      <c r="I101" s="197"/>
      <c r="J101" s="198">
        <f>ROUND(I101*H101,2)</f>
        <v>0</v>
      </c>
      <c r="K101" s="194" t="s">
        <v>161</v>
      </c>
      <c r="L101" s="41"/>
      <c r="M101" s="199" t="s">
        <v>1</v>
      </c>
      <c r="N101" s="200" t="s">
        <v>43</v>
      </c>
      <c r="O101" s="77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5" t="s">
        <v>162</v>
      </c>
      <c r="AT101" s="15" t="s">
        <v>157</v>
      </c>
      <c r="AU101" s="15" t="s">
        <v>72</v>
      </c>
      <c r="AY101" s="15" t="s">
        <v>163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5" t="s">
        <v>80</v>
      </c>
      <c r="BK101" s="203">
        <f>ROUND(I101*H101,2)</f>
        <v>0</v>
      </c>
      <c r="BL101" s="15" t="s">
        <v>162</v>
      </c>
      <c r="BM101" s="15" t="s">
        <v>709</v>
      </c>
    </row>
    <row r="102" s="1" customFormat="1">
      <c r="B102" s="36"/>
      <c r="C102" s="37"/>
      <c r="D102" s="204" t="s">
        <v>165</v>
      </c>
      <c r="E102" s="37"/>
      <c r="F102" s="205" t="s">
        <v>710</v>
      </c>
      <c r="G102" s="37"/>
      <c r="H102" s="37"/>
      <c r="I102" s="141"/>
      <c r="J102" s="37"/>
      <c r="K102" s="37"/>
      <c r="L102" s="41"/>
      <c r="M102" s="206"/>
      <c r="N102" s="77"/>
      <c r="O102" s="77"/>
      <c r="P102" s="77"/>
      <c r="Q102" s="77"/>
      <c r="R102" s="77"/>
      <c r="S102" s="77"/>
      <c r="T102" s="78"/>
      <c r="AT102" s="15" t="s">
        <v>165</v>
      </c>
      <c r="AU102" s="15" t="s">
        <v>72</v>
      </c>
    </row>
    <row r="103" s="10" customFormat="1">
      <c r="B103" s="208"/>
      <c r="C103" s="209"/>
      <c r="D103" s="204" t="s">
        <v>169</v>
      </c>
      <c r="E103" s="210" t="s">
        <v>1</v>
      </c>
      <c r="F103" s="211" t="s">
        <v>181</v>
      </c>
      <c r="G103" s="209"/>
      <c r="H103" s="212">
        <v>8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169</v>
      </c>
      <c r="AU103" s="218" t="s">
        <v>72</v>
      </c>
      <c r="AV103" s="10" t="s">
        <v>82</v>
      </c>
      <c r="AW103" s="10" t="s">
        <v>34</v>
      </c>
      <c r="AX103" s="10" t="s">
        <v>80</v>
      </c>
      <c r="AY103" s="218" t="s">
        <v>163</v>
      </c>
    </row>
    <row r="104" s="1" customFormat="1" ht="22.5" customHeight="1">
      <c r="B104" s="36"/>
      <c r="C104" s="192" t="s">
        <v>189</v>
      </c>
      <c r="D104" s="192" t="s">
        <v>157</v>
      </c>
      <c r="E104" s="193" t="s">
        <v>239</v>
      </c>
      <c r="F104" s="194" t="s">
        <v>240</v>
      </c>
      <c r="G104" s="195" t="s">
        <v>235</v>
      </c>
      <c r="H104" s="196">
        <v>7</v>
      </c>
      <c r="I104" s="197"/>
      <c r="J104" s="198">
        <f>ROUND(I104*H104,2)</f>
        <v>0</v>
      </c>
      <c r="K104" s="194" t="s">
        <v>161</v>
      </c>
      <c r="L104" s="41"/>
      <c r="M104" s="199" t="s">
        <v>1</v>
      </c>
      <c r="N104" s="200" t="s">
        <v>43</v>
      </c>
      <c r="O104" s="77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5" t="s">
        <v>162</v>
      </c>
      <c r="AT104" s="15" t="s">
        <v>157</v>
      </c>
      <c r="AU104" s="15" t="s">
        <v>72</v>
      </c>
      <c r="AY104" s="15" t="s">
        <v>163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80</v>
      </c>
      <c r="BK104" s="203">
        <f>ROUND(I104*H104,2)</f>
        <v>0</v>
      </c>
      <c r="BL104" s="15" t="s">
        <v>162</v>
      </c>
      <c r="BM104" s="15" t="s">
        <v>711</v>
      </c>
    </row>
    <row r="105" s="1" customFormat="1">
      <c r="B105" s="36"/>
      <c r="C105" s="37"/>
      <c r="D105" s="204" t="s">
        <v>165</v>
      </c>
      <c r="E105" s="37"/>
      <c r="F105" s="205" t="s">
        <v>242</v>
      </c>
      <c r="G105" s="37"/>
      <c r="H105" s="37"/>
      <c r="I105" s="141"/>
      <c r="J105" s="37"/>
      <c r="K105" s="37"/>
      <c r="L105" s="41"/>
      <c r="M105" s="206"/>
      <c r="N105" s="77"/>
      <c r="O105" s="77"/>
      <c r="P105" s="77"/>
      <c r="Q105" s="77"/>
      <c r="R105" s="77"/>
      <c r="S105" s="77"/>
      <c r="T105" s="78"/>
      <c r="AT105" s="15" t="s">
        <v>165</v>
      </c>
      <c r="AU105" s="15" t="s">
        <v>72</v>
      </c>
    </row>
    <row r="106" s="10" customFormat="1">
      <c r="B106" s="208"/>
      <c r="C106" s="209"/>
      <c r="D106" s="204" t="s">
        <v>169</v>
      </c>
      <c r="E106" s="210" t="s">
        <v>1</v>
      </c>
      <c r="F106" s="211" t="s">
        <v>201</v>
      </c>
      <c r="G106" s="209"/>
      <c r="H106" s="212">
        <v>7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169</v>
      </c>
      <c r="AU106" s="218" t="s">
        <v>72</v>
      </c>
      <c r="AV106" s="10" t="s">
        <v>82</v>
      </c>
      <c r="AW106" s="10" t="s">
        <v>34</v>
      </c>
      <c r="AX106" s="10" t="s">
        <v>80</v>
      </c>
      <c r="AY106" s="218" t="s">
        <v>163</v>
      </c>
    </row>
    <row r="107" s="1" customFormat="1" ht="22.5" customHeight="1">
      <c r="B107" s="36"/>
      <c r="C107" s="192" t="s">
        <v>201</v>
      </c>
      <c r="D107" s="192" t="s">
        <v>157</v>
      </c>
      <c r="E107" s="193" t="s">
        <v>636</v>
      </c>
      <c r="F107" s="194" t="s">
        <v>637</v>
      </c>
      <c r="G107" s="195" t="s">
        <v>160</v>
      </c>
      <c r="H107" s="196">
        <v>670</v>
      </c>
      <c r="I107" s="197"/>
      <c r="J107" s="198">
        <f>ROUND(I107*H107,2)</f>
        <v>0</v>
      </c>
      <c r="K107" s="194" t="s">
        <v>161</v>
      </c>
      <c r="L107" s="41"/>
      <c r="M107" s="199" t="s">
        <v>1</v>
      </c>
      <c r="N107" s="200" t="s">
        <v>43</v>
      </c>
      <c r="O107" s="77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5" t="s">
        <v>162</v>
      </c>
      <c r="AT107" s="15" t="s">
        <v>157</v>
      </c>
      <c r="AU107" s="15" t="s">
        <v>72</v>
      </c>
      <c r="AY107" s="15" t="s">
        <v>163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5" t="s">
        <v>80</v>
      </c>
      <c r="BK107" s="203">
        <f>ROUND(I107*H107,2)</f>
        <v>0</v>
      </c>
      <c r="BL107" s="15" t="s">
        <v>162</v>
      </c>
      <c r="BM107" s="15" t="s">
        <v>712</v>
      </c>
    </row>
    <row r="108" s="1" customFormat="1">
      <c r="B108" s="36"/>
      <c r="C108" s="37"/>
      <c r="D108" s="204" t="s">
        <v>165</v>
      </c>
      <c r="E108" s="37"/>
      <c r="F108" s="205" t="s">
        <v>639</v>
      </c>
      <c r="G108" s="37"/>
      <c r="H108" s="37"/>
      <c r="I108" s="141"/>
      <c r="J108" s="37"/>
      <c r="K108" s="37"/>
      <c r="L108" s="41"/>
      <c r="M108" s="206"/>
      <c r="N108" s="77"/>
      <c r="O108" s="77"/>
      <c r="P108" s="77"/>
      <c r="Q108" s="77"/>
      <c r="R108" s="77"/>
      <c r="S108" s="77"/>
      <c r="T108" s="78"/>
      <c r="AT108" s="15" t="s">
        <v>165</v>
      </c>
      <c r="AU108" s="15" t="s">
        <v>72</v>
      </c>
    </row>
    <row r="109" s="1" customFormat="1">
      <c r="B109" s="36"/>
      <c r="C109" s="37"/>
      <c r="D109" s="204" t="s">
        <v>167</v>
      </c>
      <c r="E109" s="37"/>
      <c r="F109" s="207" t="s">
        <v>168</v>
      </c>
      <c r="G109" s="37"/>
      <c r="H109" s="37"/>
      <c r="I109" s="141"/>
      <c r="J109" s="37"/>
      <c r="K109" s="37"/>
      <c r="L109" s="41"/>
      <c r="M109" s="206"/>
      <c r="N109" s="77"/>
      <c r="O109" s="77"/>
      <c r="P109" s="77"/>
      <c r="Q109" s="77"/>
      <c r="R109" s="77"/>
      <c r="S109" s="77"/>
      <c r="T109" s="78"/>
      <c r="AT109" s="15" t="s">
        <v>167</v>
      </c>
      <c r="AU109" s="15" t="s">
        <v>72</v>
      </c>
    </row>
    <row r="110" s="10" customFormat="1">
      <c r="B110" s="208"/>
      <c r="C110" s="209"/>
      <c r="D110" s="204" t="s">
        <v>169</v>
      </c>
      <c r="E110" s="210" t="s">
        <v>1</v>
      </c>
      <c r="F110" s="211" t="s">
        <v>713</v>
      </c>
      <c r="G110" s="209"/>
      <c r="H110" s="212">
        <v>670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169</v>
      </c>
      <c r="AU110" s="218" t="s">
        <v>72</v>
      </c>
      <c r="AV110" s="10" t="s">
        <v>82</v>
      </c>
      <c r="AW110" s="10" t="s">
        <v>34</v>
      </c>
      <c r="AX110" s="10" t="s">
        <v>80</v>
      </c>
      <c r="AY110" s="218" t="s">
        <v>163</v>
      </c>
    </row>
    <row r="111" s="1" customFormat="1" ht="22.5" customHeight="1">
      <c r="B111" s="36"/>
      <c r="C111" s="192" t="s">
        <v>181</v>
      </c>
      <c r="D111" s="192" t="s">
        <v>157</v>
      </c>
      <c r="E111" s="193" t="s">
        <v>640</v>
      </c>
      <c r="F111" s="194" t="s">
        <v>641</v>
      </c>
      <c r="G111" s="195" t="s">
        <v>160</v>
      </c>
      <c r="H111" s="196">
        <v>670</v>
      </c>
      <c r="I111" s="197"/>
      <c r="J111" s="198">
        <f>ROUND(I111*H111,2)</f>
        <v>0</v>
      </c>
      <c r="K111" s="194" t="s">
        <v>161</v>
      </c>
      <c r="L111" s="41"/>
      <c r="M111" s="199" t="s">
        <v>1</v>
      </c>
      <c r="N111" s="200" t="s">
        <v>43</v>
      </c>
      <c r="O111" s="77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5" t="s">
        <v>162</v>
      </c>
      <c r="AT111" s="15" t="s">
        <v>157</v>
      </c>
      <c r="AU111" s="15" t="s">
        <v>72</v>
      </c>
      <c r="AY111" s="15" t="s">
        <v>163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5" t="s">
        <v>80</v>
      </c>
      <c r="BK111" s="203">
        <f>ROUND(I111*H111,2)</f>
        <v>0</v>
      </c>
      <c r="BL111" s="15" t="s">
        <v>162</v>
      </c>
      <c r="BM111" s="15" t="s">
        <v>714</v>
      </c>
    </row>
    <row r="112" s="1" customFormat="1">
      <c r="B112" s="36"/>
      <c r="C112" s="37"/>
      <c r="D112" s="204" t="s">
        <v>165</v>
      </c>
      <c r="E112" s="37"/>
      <c r="F112" s="205" t="s">
        <v>643</v>
      </c>
      <c r="G112" s="37"/>
      <c r="H112" s="37"/>
      <c r="I112" s="141"/>
      <c r="J112" s="37"/>
      <c r="K112" s="37"/>
      <c r="L112" s="41"/>
      <c r="M112" s="206"/>
      <c r="N112" s="77"/>
      <c r="O112" s="77"/>
      <c r="P112" s="77"/>
      <c r="Q112" s="77"/>
      <c r="R112" s="77"/>
      <c r="S112" s="77"/>
      <c r="T112" s="78"/>
      <c r="AT112" s="15" t="s">
        <v>165</v>
      </c>
      <c r="AU112" s="15" t="s">
        <v>72</v>
      </c>
    </row>
    <row r="113" s="10" customFormat="1">
      <c r="B113" s="208"/>
      <c r="C113" s="209"/>
      <c r="D113" s="204" t="s">
        <v>169</v>
      </c>
      <c r="E113" s="210" t="s">
        <v>1</v>
      </c>
      <c r="F113" s="211" t="s">
        <v>713</v>
      </c>
      <c r="G113" s="209"/>
      <c r="H113" s="212">
        <v>670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169</v>
      </c>
      <c r="AU113" s="218" t="s">
        <v>72</v>
      </c>
      <c r="AV113" s="10" t="s">
        <v>82</v>
      </c>
      <c r="AW113" s="10" t="s">
        <v>34</v>
      </c>
      <c r="AX113" s="10" t="s">
        <v>80</v>
      </c>
      <c r="AY113" s="218" t="s">
        <v>163</v>
      </c>
    </row>
    <row r="114" s="1" customFormat="1" ht="22.5" customHeight="1">
      <c r="B114" s="36"/>
      <c r="C114" s="192" t="s">
        <v>195</v>
      </c>
      <c r="D114" s="192" t="s">
        <v>157</v>
      </c>
      <c r="E114" s="193" t="s">
        <v>644</v>
      </c>
      <c r="F114" s="194" t="s">
        <v>645</v>
      </c>
      <c r="G114" s="195" t="s">
        <v>160</v>
      </c>
      <c r="H114" s="196">
        <v>670</v>
      </c>
      <c r="I114" s="197"/>
      <c r="J114" s="198">
        <f>ROUND(I114*H114,2)</f>
        <v>0</v>
      </c>
      <c r="K114" s="194" t="s">
        <v>161</v>
      </c>
      <c r="L114" s="41"/>
      <c r="M114" s="199" t="s">
        <v>1</v>
      </c>
      <c r="N114" s="200" t="s">
        <v>43</v>
      </c>
      <c r="O114" s="77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5" t="s">
        <v>162</v>
      </c>
      <c r="AT114" s="15" t="s">
        <v>157</v>
      </c>
      <c r="AU114" s="15" t="s">
        <v>72</v>
      </c>
      <c r="AY114" s="15" t="s">
        <v>163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5" t="s">
        <v>80</v>
      </c>
      <c r="BK114" s="203">
        <f>ROUND(I114*H114,2)</f>
        <v>0</v>
      </c>
      <c r="BL114" s="15" t="s">
        <v>162</v>
      </c>
      <c r="BM114" s="15" t="s">
        <v>715</v>
      </c>
    </row>
    <row r="115" s="1" customFormat="1">
      <c r="B115" s="36"/>
      <c r="C115" s="37"/>
      <c r="D115" s="204" t="s">
        <v>165</v>
      </c>
      <c r="E115" s="37"/>
      <c r="F115" s="205" t="s">
        <v>647</v>
      </c>
      <c r="G115" s="37"/>
      <c r="H115" s="37"/>
      <c r="I115" s="141"/>
      <c r="J115" s="37"/>
      <c r="K115" s="37"/>
      <c r="L115" s="41"/>
      <c r="M115" s="206"/>
      <c r="N115" s="77"/>
      <c r="O115" s="77"/>
      <c r="P115" s="77"/>
      <c r="Q115" s="77"/>
      <c r="R115" s="77"/>
      <c r="S115" s="77"/>
      <c r="T115" s="78"/>
      <c r="AT115" s="15" t="s">
        <v>165</v>
      </c>
      <c r="AU115" s="15" t="s">
        <v>72</v>
      </c>
    </row>
    <row r="116" s="10" customFormat="1">
      <c r="B116" s="208"/>
      <c r="C116" s="209"/>
      <c r="D116" s="204" t="s">
        <v>169</v>
      </c>
      <c r="E116" s="210" t="s">
        <v>1</v>
      </c>
      <c r="F116" s="211" t="s">
        <v>713</v>
      </c>
      <c r="G116" s="209"/>
      <c r="H116" s="212">
        <v>670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169</v>
      </c>
      <c r="AU116" s="218" t="s">
        <v>72</v>
      </c>
      <c r="AV116" s="10" t="s">
        <v>82</v>
      </c>
      <c r="AW116" s="10" t="s">
        <v>34</v>
      </c>
      <c r="AX116" s="10" t="s">
        <v>80</v>
      </c>
      <c r="AY116" s="218" t="s">
        <v>163</v>
      </c>
    </row>
    <row r="117" s="1" customFormat="1" ht="22.5" customHeight="1">
      <c r="B117" s="36"/>
      <c r="C117" s="192" t="s">
        <v>216</v>
      </c>
      <c r="D117" s="192" t="s">
        <v>157</v>
      </c>
      <c r="E117" s="193" t="s">
        <v>249</v>
      </c>
      <c r="F117" s="194" t="s">
        <v>250</v>
      </c>
      <c r="G117" s="195" t="s">
        <v>235</v>
      </c>
      <c r="H117" s="196">
        <v>4</v>
      </c>
      <c r="I117" s="197"/>
      <c r="J117" s="198">
        <f>ROUND(I117*H117,2)</f>
        <v>0</v>
      </c>
      <c r="K117" s="194" t="s">
        <v>161</v>
      </c>
      <c r="L117" s="41"/>
      <c r="M117" s="199" t="s">
        <v>1</v>
      </c>
      <c r="N117" s="200" t="s">
        <v>43</v>
      </c>
      <c r="O117" s="77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5" t="s">
        <v>162</v>
      </c>
      <c r="AT117" s="15" t="s">
        <v>157</v>
      </c>
      <c r="AU117" s="15" t="s">
        <v>72</v>
      </c>
      <c r="AY117" s="15" t="s">
        <v>163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5" t="s">
        <v>80</v>
      </c>
      <c r="BK117" s="203">
        <f>ROUND(I117*H117,2)</f>
        <v>0</v>
      </c>
      <c r="BL117" s="15" t="s">
        <v>162</v>
      </c>
      <c r="BM117" s="15" t="s">
        <v>716</v>
      </c>
    </row>
    <row r="118" s="1" customFormat="1">
      <c r="B118" s="36"/>
      <c r="C118" s="37"/>
      <c r="D118" s="204" t="s">
        <v>165</v>
      </c>
      <c r="E118" s="37"/>
      <c r="F118" s="205" t="s">
        <v>252</v>
      </c>
      <c r="G118" s="37"/>
      <c r="H118" s="37"/>
      <c r="I118" s="141"/>
      <c r="J118" s="37"/>
      <c r="K118" s="37"/>
      <c r="L118" s="41"/>
      <c r="M118" s="206"/>
      <c r="N118" s="77"/>
      <c r="O118" s="77"/>
      <c r="P118" s="77"/>
      <c r="Q118" s="77"/>
      <c r="R118" s="77"/>
      <c r="S118" s="77"/>
      <c r="T118" s="78"/>
      <c r="AT118" s="15" t="s">
        <v>165</v>
      </c>
      <c r="AU118" s="15" t="s">
        <v>72</v>
      </c>
    </row>
    <row r="119" s="10" customFormat="1">
      <c r="B119" s="208"/>
      <c r="C119" s="209"/>
      <c r="D119" s="204" t="s">
        <v>169</v>
      </c>
      <c r="E119" s="210" t="s">
        <v>1</v>
      </c>
      <c r="F119" s="211" t="s">
        <v>162</v>
      </c>
      <c r="G119" s="209"/>
      <c r="H119" s="212">
        <v>4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169</v>
      </c>
      <c r="AU119" s="218" t="s">
        <v>72</v>
      </c>
      <c r="AV119" s="10" t="s">
        <v>82</v>
      </c>
      <c r="AW119" s="10" t="s">
        <v>34</v>
      </c>
      <c r="AX119" s="10" t="s">
        <v>80</v>
      </c>
      <c r="AY119" s="218" t="s">
        <v>163</v>
      </c>
    </row>
    <row r="120" s="1" customFormat="1" ht="22.5" customHeight="1">
      <c r="B120" s="36"/>
      <c r="C120" s="192" t="s">
        <v>221</v>
      </c>
      <c r="D120" s="192" t="s">
        <v>157</v>
      </c>
      <c r="E120" s="193" t="s">
        <v>717</v>
      </c>
      <c r="F120" s="194" t="s">
        <v>718</v>
      </c>
      <c r="G120" s="195" t="s">
        <v>160</v>
      </c>
      <c r="H120" s="196">
        <v>100</v>
      </c>
      <c r="I120" s="197"/>
      <c r="J120" s="198">
        <f>ROUND(I120*H120,2)</f>
        <v>0</v>
      </c>
      <c r="K120" s="194" t="s">
        <v>161</v>
      </c>
      <c r="L120" s="41"/>
      <c r="M120" s="199" t="s">
        <v>1</v>
      </c>
      <c r="N120" s="200" t="s">
        <v>43</v>
      </c>
      <c r="O120" s="77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5" t="s">
        <v>162</v>
      </c>
      <c r="AT120" s="15" t="s">
        <v>157</v>
      </c>
      <c r="AU120" s="15" t="s">
        <v>72</v>
      </c>
      <c r="AY120" s="15" t="s">
        <v>163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5" t="s">
        <v>80</v>
      </c>
      <c r="BK120" s="203">
        <f>ROUND(I120*H120,2)</f>
        <v>0</v>
      </c>
      <c r="BL120" s="15" t="s">
        <v>162</v>
      </c>
      <c r="BM120" s="15" t="s">
        <v>719</v>
      </c>
    </row>
    <row r="121" s="1" customFormat="1">
      <c r="B121" s="36"/>
      <c r="C121" s="37"/>
      <c r="D121" s="204" t="s">
        <v>165</v>
      </c>
      <c r="E121" s="37"/>
      <c r="F121" s="205" t="s">
        <v>720</v>
      </c>
      <c r="G121" s="37"/>
      <c r="H121" s="37"/>
      <c r="I121" s="141"/>
      <c r="J121" s="37"/>
      <c r="K121" s="37"/>
      <c r="L121" s="41"/>
      <c r="M121" s="206"/>
      <c r="N121" s="77"/>
      <c r="O121" s="77"/>
      <c r="P121" s="77"/>
      <c r="Q121" s="77"/>
      <c r="R121" s="77"/>
      <c r="S121" s="77"/>
      <c r="T121" s="78"/>
      <c r="AT121" s="15" t="s">
        <v>165</v>
      </c>
      <c r="AU121" s="15" t="s">
        <v>72</v>
      </c>
    </row>
    <row r="122" s="10" customFormat="1">
      <c r="B122" s="208"/>
      <c r="C122" s="209"/>
      <c r="D122" s="204" t="s">
        <v>169</v>
      </c>
      <c r="E122" s="210" t="s">
        <v>1</v>
      </c>
      <c r="F122" s="211" t="s">
        <v>449</v>
      </c>
      <c r="G122" s="209"/>
      <c r="H122" s="212">
        <v>100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169</v>
      </c>
      <c r="AU122" s="218" t="s">
        <v>72</v>
      </c>
      <c r="AV122" s="10" t="s">
        <v>82</v>
      </c>
      <c r="AW122" s="10" t="s">
        <v>34</v>
      </c>
      <c r="AX122" s="10" t="s">
        <v>80</v>
      </c>
      <c r="AY122" s="218" t="s">
        <v>163</v>
      </c>
    </row>
    <row r="123" s="1" customFormat="1" ht="22.5" customHeight="1">
      <c r="B123" s="36"/>
      <c r="C123" s="192" t="s">
        <v>227</v>
      </c>
      <c r="D123" s="192" t="s">
        <v>157</v>
      </c>
      <c r="E123" s="193" t="s">
        <v>721</v>
      </c>
      <c r="F123" s="194" t="s">
        <v>722</v>
      </c>
      <c r="G123" s="195" t="s">
        <v>160</v>
      </c>
      <c r="H123" s="196">
        <v>100</v>
      </c>
      <c r="I123" s="197"/>
      <c r="J123" s="198">
        <f>ROUND(I123*H123,2)</f>
        <v>0</v>
      </c>
      <c r="K123" s="194" t="s">
        <v>161</v>
      </c>
      <c r="L123" s="41"/>
      <c r="M123" s="199" t="s">
        <v>1</v>
      </c>
      <c r="N123" s="200" t="s">
        <v>43</v>
      </c>
      <c r="O123" s="77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5" t="s">
        <v>162</v>
      </c>
      <c r="AT123" s="15" t="s">
        <v>157</v>
      </c>
      <c r="AU123" s="15" t="s">
        <v>72</v>
      </c>
      <c r="AY123" s="15" t="s">
        <v>163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5" t="s">
        <v>80</v>
      </c>
      <c r="BK123" s="203">
        <f>ROUND(I123*H123,2)</f>
        <v>0</v>
      </c>
      <c r="BL123" s="15" t="s">
        <v>162</v>
      </c>
      <c r="BM123" s="15" t="s">
        <v>723</v>
      </c>
    </row>
    <row r="124" s="1" customFormat="1">
      <c r="B124" s="36"/>
      <c r="C124" s="37"/>
      <c r="D124" s="204" t="s">
        <v>165</v>
      </c>
      <c r="E124" s="37"/>
      <c r="F124" s="205" t="s">
        <v>724</v>
      </c>
      <c r="G124" s="37"/>
      <c r="H124" s="37"/>
      <c r="I124" s="141"/>
      <c r="J124" s="37"/>
      <c r="K124" s="37"/>
      <c r="L124" s="41"/>
      <c r="M124" s="206"/>
      <c r="N124" s="77"/>
      <c r="O124" s="77"/>
      <c r="P124" s="77"/>
      <c r="Q124" s="77"/>
      <c r="R124" s="77"/>
      <c r="S124" s="77"/>
      <c r="T124" s="78"/>
      <c r="AT124" s="15" t="s">
        <v>165</v>
      </c>
      <c r="AU124" s="15" t="s">
        <v>72</v>
      </c>
    </row>
    <row r="125" s="10" customFormat="1">
      <c r="B125" s="208"/>
      <c r="C125" s="209"/>
      <c r="D125" s="204" t="s">
        <v>169</v>
      </c>
      <c r="E125" s="210" t="s">
        <v>1</v>
      </c>
      <c r="F125" s="211" t="s">
        <v>449</v>
      </c>
      <c r="G125" s="209"/>
      <c r="H125" s="212">
        <v>100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169</v>
      </c>
      <c r="AU125" s="218" t="s">
        <v>72</v>
      </c>
      <c r="AV125" s="10" t="s">
        <v>82</v>
      </c>
      <c r="AW125" s="10" t="s">
        <v>34</v>
      </c>
      <c r="AX125" s="10" t="s">
        <v>80</v>
      </c>
      <c r="AY125" s="218" t="s">
        <v>163</v>
      </c>
    </row>
    <row r="126" s="1" customFormat="1" ht="22.5" customHeight="1">
      <c r="B126" s="36"/>
      <c r="C126" s="192" t="s">
        <v>232</v>
      </c>
      <c r="D126" s="192" t="s">
        <v>157</v>
      </c>
      <c r="E126" s="193" t="s">
        <v>306</v>
      </c>
      <c r="F126" s="194" t="s">
        <v>307</v>
      </c>
      <c r="G126" s="195" t="s">
        <v>173</v>
      </c>
      <c r="H126" s="196">
        <v>117</v>
      </c>
      <c r="I126" s="197"/>
      <c r="J126" s="198">
        <f>ROUND(I126*H126,2)</f>
        <v>0</v>
      </c>
      <c r="K126" s="194" t="s">
        <v>161</v>
      </c>
      <c r="L126" s="41"/>
      <c r="M126" s="199" t="s">
        <v>1</v>
      </c>
      <c r="N126" s="200" t="s">
        <v>43</v>
      </c>
      <c r="O126" s="77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5" t="s">
        <v>162</v>
      </c>
      <c r="AT126" s="15" t="s">
        <v>157</v>
      </c>
      <c r="AU126" s="15" t="s">
        <v>72</v>
      </c>
      <c r="AY126" s="15" t="s">
        <v>163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5" t="s">
        <v>80</v>
      </c>
      <c r="BK126" s="203">
        <f>ROUND(I126*H126,2)</f>
        <v>0</v>
      </c>
      <c r="BL126" s="15" t="s">
        <v>162</v>
      </c>
      <c r="BM126" s="15" t="s">
        <v>725</v>
      </c>
    </row>
    <row r="127" s="1" customFormat="1">
      <c r="B127" s="36"/>
      <c r="C127" s="37"/>
      <c r="D127" s="204" t="s">
        <v>165</v>
      </c>
      <c r="E127" s="37"/>
      <c r="F127" s="205" t="s">
        <v>309</v>
      </c>
      <c r="G127" s="37"/>
      <c r="H127" s="37"/>
      <c r="I127" s="141"/>
      <c r="J127" s="37"/>
      <c r="K127" s="37"/>
      <c r="L127" s="41"/>
      <c r="M127" s="206"/>
      <c r="N127" s="77"/>
      <c r="O127" s="77"/>
      <c r="P127" s="77"/>
      <c r="Q127" s="77"/>
      <c r="R127" s="77"/>
      <c r="S127" s="77"/>
      <c r="T127" s="78"/>
      <c r="AT127" s="15" t="s">
        <v>165</v>
      </c>
      <c r="AU127" s="15" t="s">
        <v>72</v>
      </c>
    </row>
    <row r="128" s="1" customFormat="1">
      <c r="B128" s="36"/>
      <c r="C128" s="37"/>
      <c r="D128" s="204" t="s">
        <v>167</v>
      </c>
      <c r="E128" s="37"/>
      <c r="F128" s="207" t="s">
        <v>310</v>
      </c>
      <c r="G128" s="37"/>
      <c r="H128" s="37"/>
      <c r="I128" s="141"/>
      <c r="J128" s="37"/>
      <c r="K128" s="37"/>
      <c r="L128" s="41"/>
      <c r="M128" s="206"/>
      <c r="N128" s="77"/>
      <c r="O128" s="77"/>
      <c r="P128" s="77"/>
      <c r="Q128" s="77"/>
      <c r="R128" s="77"/>
      <c r="S128" s="77"/>
      <c r="T128" s="78"/>
      <c r="AT128" s="15" t="s">
        <v>167</v>
      </c>
      <c r="AU128" s="15" t="s">
        <v>72</v>
      </c>
    </row>
    <row r="129" s="10" customFormat="1">
      <c r="B129" s="208"/>
      <c r="C129" s="209"/>
      <c r="D129" s="204" t="s">
        <v>169</v>
      </c>
      <c r="E129" s="210" t="s">
        <v>1</v>
      </c>
      <c r="F129" s="211" t="s">
        <v>726</v>
      </c>
      <c r="G129" s="209"/>
      <c r="H129" s="212">
        <v>117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169</v>
      </c>
      <c r="AU129" s="218" t="s">
        <v>72</v>
      </c>
      <c r="AV129" s="10" t="s">
        <v>82</v>
      </c>
      <c r="AW129" s="10" t="s">
        <v>34</v>
      </c>
      <c r="AX129" s="10" t="s">
        <v>80</v>
      </c>
      <c r="AY129" s="218" t="s">
        <v>163</v>
      </c>
    </row>
    <row r="130" s="1" customFormat="1" ht="22.5" customHeight="1">
      <c r="B130" s="36"/>
      <c r="C130" s="192" t="s">
        <v>238</v>
      </c>
      <c r="D130" s="192" t="s">
        <v>157</v>
      </c>
      <c r="E130" s="193" t="s">
        <v>313</v>
      </c>
      <c r="F130" s="194" t="s">
        <v>314</v>
      </c>
      <c r="G130" s="195" t="s">
        <v>271</v>
      </c>
      <c r="H130" s="196">
        <v>35.378</v>
      </c>
      <c r="I130" s="197"/>
      <c r="J130" s="198">
        <f>ROUND(I130*H130,2)</f>
        <v>0</v>
      </c>
      <c r="K130" s="194" t="s">
        <v>161</v>
      </c>
      <c r="L130" s="41"/>
      <c r="M130" s="199" t="s">
        <v>1</v>
      </c>
      <c r="N130" s="200" t="s">
        <v>43</v>
      </c>
      <c r="O130" s="77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5" t="s">
        <v>162</v>
      </c>
      <c r="AT130" s="15" t="s">
        <v>157</v>
      </c>
      <c r="AU130" s="15" t="s">
        <v>72</v>
      </c>
      <c r="AY130" s="15" t="s">
        <v>163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5" t="s">
        <v>80</v>
      </c>
      <c r="BK130" s="203">
        <f>ROUND(I130*H130,2)</f>
        <v>0</v>
      </c>
      <c r="BL130" s="15" t="s">
        <v>162</v>
      </c>
      <c r="BM130" s="15" t="s">
        <v>727</v>
      </c>
    </row>
    <row r="131" s="1" customFormat="1">
      <c r="B131" s="36"/>
      <c r="C131" s="37"/>
      <c r="D131" s="204" t="s">
        <v>165</v>
      </c>
      <c r="E131" s="37"/>
      <c r="F131" s="205" t="s">
        <v>316</v>
      </c>
      <c r="G131" s="37"/>
      <c r="H131" s="37"/>
      <c r="I131" s="141"/>
      <c r="J131" s="37"/>
      <c r="K131" s="37"/>
      <c r="L131" s="41"/>
      <c r="M131" s="206"/>
      <c r="N131" s="77"/>
      <c r="O131" s="77"/>
      <c r="P131" s="77"/>
      <c r="Q131" s="77"/>
      <c r="R131" s="77"/>
      <c r="S131" s="77"/>
      <c r="T131" s="78"/>
      <c r="AT131" s="15" t="s">
        <v>165</v>
      </c>
      <c r="AU131" s="15" t="s">
        <v>72</v>
      </c>
    </row>
    <row r="132" s="11" customFormat="1">
      <c r="B132" s="219"/>
      <c r="C132" s="220"/>
      <c r="D132" s="204" t="s">
        <v>169</v>
      </c>
      <c r="E132" s="221" t="s">
        <v>1</v>
      </c>
      <c r="F132" s="222" t="s">
        <v>651</v>
      </c>
      <c r="G132" s="220"/>
      <c r="H132" s="221" t="s">
        <v>1</v>
      </c>
      <c r="I132" s="223"/>
      <c r="J132" s="220"/>
      <c r="K132" s="220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169</v>
      </c>
      <c r="AU132" s="228" t="s">
        <v>72</v>
      </c>
      <c r="AV132" s="11" t="s">
        <v>80</v>
      </c>
      <c r="AW132" s="11" t="s">
        <v>34</v>
      </c>
      <c r="AX132" s="11" t="s">
        <v>72</v>
      </c>
      <c r="AY132" s="228" t="s">
        <v>163</v>
      </c>
    </row>
    <row r="133" s="10" customFormat="1">
      <c r="B133" s="208"/>
      <c r="C133" s="209"/>
      <c r="D133" s="204" t="s">
        <v>169</v>
      </c>
      <c r="E133" s="210" t="s">
        <v>1</v>
      </c>
      <c r="F133" s="211" t="s">
        <v>728</v>
      </c>
      <c r="G133" s="209"/>
      <c r="H133" s="212">
        <v>35.200000000000003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169</v>
      </c>
      <c r="AU133" s="218" t="s">
        <v>72</v>
      </c>
      <c r="AV133" s="10" t="s">
        <v>82</v>
      </c>
      <c r="AW133" s="10" t="s">
        <v>34</v>
      </c>
      <c r="AX133" s="10" t="s">
        <v>72</v>
      </c>
      <c r="AY133" s="218" t="s">
        <v>163</v>
      </c>
    </row>
    <row r="134" s="11" customFormat="1">
      <c r="B134" s="219"/>
      <c r="C134" s="220"/>
      <c r="D134" s="204" t="s">
        <v>169</v>
      </c>
      <c r="E134" s="221" t="s">
        <v>1</v>
      </c>
      <c r="F134" s="222" t="s">
        <v>653</v>
      </c>
      <c r="G134" s="220"/>
      <c r="H134" s="221" t="s">
        <v>1</v>
      </c>
      <c r="I134" s="223"/>
      <c r="J134" s="220"/>
      <c r="K134" s="220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169</v>
      </c>
      <c r="AU134" s="228" t="s">
        <v>72</v>
      </c>
      <c r="AV134" s="11" t="s">
        <v>80</v>
      </c>
      <c r="AW134" s="11" t="s">
        <v>34</v>
      </c>
      <c r="AX134" s="11" t="s">
        <v>72</v>
      </c>
      <c r="AY134" s="228" t="s">
        <v>163</v>
      </c>
    </row>
    <row r="135" s="10" customFormat="1">
      <c r="B135" s="208"/>
      <c r="C135" s="209"/>
      <c r="D135" s="204" t="s">
        <v>169</v>
      </c>
      <c r="E135" s="210" t="s">
        <v>1</v>
      </c>
      <c r="F135" s="211" t="s">
        <v>729</v>
      </c>
      <c r="G135" s="209"/>
      <c r="H135" s="212">
        <v>0.17799999999999999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169</v>
      </c>
      <c r="AU135" s="218" t="s">
        <v>72</v>
      </c>
      <c r="AV135" s="10" t="s">
        <v>82</v>
      </c>
      <c r="AW135" s="10" t="s">
        <v>34</v>
      </c>
      <c r="AX135" s="10" t="s">
        <v>72</v>
      </c>
      <c r="AY135" s="218" t="s">
        <v>163</v>
      </c>
    </row>
    <row r="136" s="12" customFormat="1">
      <c r="B136" s="239"/>
      <c r="C136" s="240"/>
      <c r="D136" s="204" t="s">
        <v>169</v>
      </c>
      <c r="E136" s="241" t="s">
        <v>1</v>
      </c>
      <c r="F136" s="242" t="s">
        <v>190</v>
      </c>
      <c r="G136" s="240"/>
      <c r="H136" s="243">
        <v>35.378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AT136" s="249" t="s">
        <v>169</v>
      </c>
      <c r="AU136" s="249" t="s">
        <v>72</v>
      </c>
      <c r="AV136" s="12" t="s">
        <v>162</v>
      </c>
      <c r="AW136" s="12" t="s">
        <v>34</v>
      </c>
      <c r="AX136" s="12" t="s">
        <v>80</v>
      </c>
      <c r="AY136" s="249" t="s">
        <v>163</v>
      </c>
    </row>
    <row r="137" s="1" customFormat="1" ht="22.5" customHeight="1">
      <c r="B137" s="36"/>
      <c r="C137" s="192" t="s">
        <v>8</v>
      </c>
      <c r="D137" s="192" t="s">
        <v>157</v>
      </c>
      <c r="E137" s="193" t="s">
        <v>322</v>
      </c>
      <c r="F137" s="194" t="s">
        <v>323</v>
      </c>
      <c r="G137" s="195" t="s">
        <v>271</v>
      </c>
      <c r="H137" s="196">
        <v>35.200000000000003</v>
      </c>
      <c r="I137" s="197"/>
      <c r="J137" s="198">
        <f>ROUND(I137*H137,2)</f>
        <v>0</v>
      </c>
      <c r="K137" s="194" t="s">
        <v>161</v>
      </c>
      <c r="L137" s="41"/>
      <c r="M137" s="199" t="s">
        <v>1</v>
      </c>
      <c r="N137" s="200" t="s">
        <v>43</v>
      </c>
      <c r="O137" s="77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5" t="s">
        <v>162</v>
      </c>
      <c r="AT137" s="15" t="s">
        <v>157</v>
      </c>
      <c r="AU137" s="15" t="s">
        <v>72</v>
      </c>
      <c r="AY137" s="15" t="s">
        <v>163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5" t="s">
        <v>80</v>
      </c>
      <c r="BK137" s="203">
        <f>ROUND(I137*H137,2)</f>
        <v>0</v>
      </c>
      <c r="BL137" s="15" t="s">
        <v>162</v>
      </c>
      <c r="BM137" s="15" t="s">
        <v>730</v>
      </c>
    </row>
    <row r="138" s="1" customFormat="1">
      <c r="B138" s="36"/>
      <c r="C138" s="37"/>
      <c r="D138" s="204" t="s">
        <v>165</v>
      </c>
      <c r="E138" s="37"/>
      <c r="F138" s="205" t="s">
        <v>325</v>
      </c>
      <c r="G138" s="37"/>
      <c r="H138" s="37"/>
      <c r="I138" s="141"/>
      <c r="J138" s="37"/>
      <c r="K138" s="37"/>
      <c r="L138" s="41"/>
      <c r="M138" s="206"/>
      <c r="N138" s="77"/>
      <c r="O138" s="77"/>
      <c r="P138" s="77"/>
      <c r="Q138" s="77"/>
      <c r="R138" s="77"/>
      <c r="S138" s="77"/>
      <c r="T138" s="78"/>
      <c r="AT138" s="15" t="s">
        <v>165</v>
      </c>
      <c r="AU138" s="15" t="s">
        <v>72</v>
      </c>
    </row>
    <row r="139" s="11" customFormat="1">
      <c r="B139" s="219"/>
      <c r="C139" s="220"/>
      <c r="D139" s="204" t="s">
        <v>169</v>
      </c>
      <c r="E139" s="221" t="s">
        <v>1</v>
      </c>
      <c r="F139" s="222" t="s">
        <v>651</v>
      </c>
      <c r="G139" s="220"/>
      <c r="H139" s="221" t="s">
        <v>1</v>
      </c>
      <c r="I139" s="223"/>
      <c r="J139" s="220"/>
      <c r="K139" s="220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169</v>
      </c>
      <c r="AU139" s="228" t="s">
        <v>72</v>
      </c>
      <c r="AV139" s="11" t="s">
        <v>80</v>
      </c>
      <c r="AW139" s="11" t="s">
        <v>34</v>
      </c>
      <c r="AX139" s="11" t="s">
        <v>72</v>
      </c>
      <c r="AY139" s="228" t="s">
        <v>163</v>
      </c>
    </row>
    <row r="140" s="10" customFormat="1">
      <c r="B140" s="208"/>
      <c r="C140" s="209"/>
      <c r="D140" s="204" t="s">
        <v>169</v>
      </c>
      <c r="E140" s="210" t="s">
        <v>1</v>
      </c>
      <c r="F140" s="211" t="s">
        <v>728</v>
      </c>
      <c r="G140" s="209"/>
      <c r="H140" s="212">
        <v>35.200000000000003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169</v>
      </c>
      <c r="AU140" s="218" t="s">
        <v>72</v>
      </c>
      <c r="AV140" s="10" t="s">
        <v>82</v>
      </c>
      <c r="AW140" s="10" t="s">
        <v>34</v>
      </c>
      <c r="AX140" s="10" t="s">
        <v>80</v>
      </c>
      <c r="AY140" s="218" t="s">
        <v>163</v>
      </c>
    </row>
    <row r="141" s="1" customFormat="1" ht="22.5" customHeight="1">
      <c r="B141" s="36"/>
      <c r="C141" s="192" t="s">
        <v>248</v>
      </c>
      <c r="D141" s="192" t="s">
        <v>157</v>
      </c>
      <c r="E141" s="193" t="s">
        <v>299</v>
      </c>
      <c r="F141" s="194" t="s">
        <v>300</v>
      </c>
      <c r="G141" s="195" t="s">
        <v>271</v>
      </c>
      <c r="H141" s="196">
        <v>0.17799999999999999</v>
      </c>
      <c r="I141" s="197"/>
      <c r="J141" s="198">
        <f>ROUND(I141*H141,2)</f>
        <v>0</v>
      </c>
      <c r="K141" s="194" t="s">
        <v>161</v>
      </c>
      <c r="L141" s="41"/>
      <c r="M141" s="199" t="s">
        <v>1</v>
      </c>
      <c r="N141" s="200" t="s">
        <v>43</v>
      </c>
      <c r="O141" s="77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5" t="s">
        <v>162</v>
      </c>
      <c r="AT141" s="15" t="s">
        <v>157</v>
      </c>
      <c r="AU141" s="15" t="s">
        <v>72</v>
      </c>
      <c r="AY141" s="15" t="s">
        <v>163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5" t="s">
        <v>80</v>
      </c>
      <c r="BK141" s="203">
        <f>ROUND(I141*H141,2)</f>
        <v>0</v>
      </c>
      <c r="BL141" s="15" t="s">
        <v>162</v>
      </c>
      <c r="BM141" s="15" t="s">
        <v>731</v>
      </c>
    </row>
    <row r="142" s="1" customFormat="1">
      <c r="B142" s="36"/>
      <c r="C142" s="37"/>
      <c r="D142" s="204" t="s">
        <v>165</v>
      </c>
      <c r="E142" s="37"/>
      <c r="F142" s="205" t="s">
        <v>302</v>
      </c>
      <c r="G142" s="37"/>
      <c r="H142" s="37"/>
      <c r="I142" s="141"/>
      <c r="J142" s="37"/>
      <c r="K142" s="37"/>
      <c r="L142" s="41"/>
      <c r="M142" s="206"/>
      <c r="N142" s="77"/>
      <c r="O142" s="77"/>
      <c r="P142" s="77"/>
      <c r="Q142" s="77"/>
      <c r="R142" s="77"/>
      <c r="S142" s="77"/>
      <c r="T142" s="78"/>
      <c r="AT142" s="15" t="s">
        <v>165</v>
      </c>
      <c r="AU142" s="15" t="s">
        <v>72</v>
      </c>
    </row>
    <row r="143" s="11" customFormat="1">
      <c r="B143" s="219"/>
      <c r="C143" s="220"/>
      <c r="D143" s="204" t="s">
        <v>169</v>
      </c>
      <c r="E143" s="221" t="s">
        <v>1</v>
      </c>
      <c r="F143" s="222" t="s">
        <v>576</v>
      </c>
      <c r="G143" s="220"/>
      <c r="H143" s="221" t="s">
        <v>1</v>
      </c>
      <c r="I143" s="223"/>
      <c r="J143" s="220"/>
      <c r="K143" s="220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169</v>
      </c>
      <c r="AU143" s="228" t="s">
        <v>72</v>
      </c>
      <c r="AV143" s="11" t="s">
        <v>80</v>
      </c>
      <c r="AW143" s="11" t="s">
        <v>34</v>
      </c>
      <c r="AX143" s="11" t="s">
        <v>72</v>
      </c>
      <c r="AY143" s="228" t="s">
        <v>163</v>
      </c>
    </row>
    <row r="144" s="10" customFormat="1">
      <c r="B144" s="208"/>
      <c r="C144" s="209"/>
      <c r="D144" s="204" t="s">
        <v>169</v>
      </c>
      <c r="E144" s="210" t="s">
        <v>1</v>
      </c>
      <c r="F144" s="211" t="s">
        <v>729</v>
      </c>
      <c r="G144" s="209"/>
      <c r="H144" s="212">
        <v>0.17799999999999999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169</v>
      </c>
      <c r="AU144" s="218" t="s">
        <v>72</v>
      </c>
      <c r="AV144" s="10" t="s">
        <v>82</v>
      </c>
      <c r="AW144" s="10" t="s">
        <v>34</v>
      </c>
      <c r="AX144" s="10" t="s">
        <v>80</v>
      </c>
      <c r="AY144" s="218" t="s">
        <v>163</v>
      </c>
    </row>
    <row r="145" s="1" customFormat="1" ht="22.5" customHeight="1">
      <c r="B145" s="36"/>
      <c r="C145" s="192" t="s">
        <v>253</v>
      </c>
      <c r="D145" s="192" t="s">
        <v>157</v>
      </c>
      <c r="E145" s="193" t="s">
        <v>358</v>
      </c>
      <c r="F145" s="194" t="s">
        <v>359</v>
      </c>
      <c r="G145" s="195" t="s">
        <v>271</v>
      </c>
      <c r="H145" s="196">
        <v>0.17799999999999999</v>
      </c>
      <c r="I145" s="197"/>
      <c r="J145" s="198">
        <f>ROUND(I145*H145,2)</f>
        <v>0</v>
      </c>
      <c r="K145" s="194" t="s">
        <v>161</v>
      </c>
      <c r="L145" s="41"/>
      <c r="M145" s="199" t="s">
        <v>1</v>
      </c>
      <c r="N145" s="200" t="s">
        <v>43</v>
      </c>
      <c r="O145" s="77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5" t="s">
        <v>162</v>
      </c>
      <c r="AT145" s="15" t="s">
        <v>157</v>
      </c>
      <c r="AU145" s="15" t="s">
        <v>72</v>
      </c>
      <c r="AY145" s="15" t="s">
        <v>163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5" t="s">
        <v>80</v>
      </c>
      <c r="BK145" s="203">
        <f>ROUND(I145*H145,2)</f>
        <v>0</v>
      </c>
      <c r="BL145" s="15" t="s">
        <v>162</v>
      </c>
      <c r="BM145" s="15" t="s">
        <v>732</v>
      </c>
    </row>
    <row r="146" s="1" customFormat="1">
      <c r="B146" s="36"/>
      <c r="C146" s="37"/>
      <c r="D146" s="204" t="s">
        <v>165</v>
      </c>
      <c r="E146" s="37"/>
      <c r="F146" s="205" t="s">
        <v>361</v>
      </c>
      <c r="G146" s="37"/>
      <c r="H146" s="37"/>
      <c r="I146" s="141"/>
      <c r="J146" s="37"/>
      <c r="K146" s="37"/>
      <c r="L146" s="41"/>
      <c r="M146" s="206"/>
      <c r="N146" s="77"/>
      <c r="O146" s="77"/>
      <c r="P146" s="77"/>
      <c r="Q146" s="77"/>
      <c r="R146" s="77"/>
      <c r="S146" s="77"/>
      <c r="T146" s="78"/>
      <c r="AT146" s="15" t="s">
        <v>165</v>
      </c>
      <c r="AU146" s="15" t="s">
        <v>72</v>
      </c>
    </row>
    <row r="147" s="11" customFormat="1">
      <c r="B147" s="219"/>
      <c r="C147" s="220"/>
      <c r="D147" s="204" t="s">
        <v>169</v>
      </c>
      <c r="E147" s="221" t="s">
        <v>1</v>
      </c>
      <c r="F147" s="222" t="s">
        <v>576</v>
      </c>
      <c r="G147" s="220"/>
      <c r="H147" s="221" t="s">
        <v>1</v>
      </c>
      <c r="I147" s="223"/>
      <c r="J147" s="220"/>
      <c r="K147" s="220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169</v>
      </c>
      <c r="AU147" s="228" t="s">
        <v>72</v>
      </c>
      <c r="AV147" s="11" t="s">
        <v>80</v>
      </c>
      <c r="AW147" s="11" t="s">
        <v>34</v>
      </c>
      <c r="AX147" s="11" t="s">
        <v>72</v>
      </c>
      <c r="AY147" s="228" t="s">
        <v>163</v>
      </c>
    </row>
    <row r="148" s="10" customFormat="1">
      <c r="B148" s="208"/>
      <c r="C148" s="209"/>
      <c r="D148" s="204" t="s">
        <v>169</v>
      </c>
      <c r="E148" s="210" t="s">
        <v>1</v>
      </c>
      <c r="F148" s="211" t="s">
        <v>729</v>
      </c>
      <c r="G148" s="209"/>
      <c r="H148" s="212">
        <v>0.17799999999999999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169</v>
      </c>
      <c r="AU148" s="218" t="s">
        <v>72</v>
      </c>
      <c r="AV148" s="10" t="s">
        <v>82</v>
      </c>
      <c r="AW148" s="10" t="s">
        <v>34</v>
      </c>
      <c r="AX148" s="10" t="s">
        <v>80</v>
      </c>
      <c r="AY148" s="218" t="s">
        <v>163</v>
      </c>
    </row>
    <row r="149" s="1" customFormat="1" ht="22.5" customHeight="1">
      <c r="B149" s="36"/>
      <c r="C149" s="192" t="s">
        <v>260</v>
      </c>
      <c r="D149" s="192" t="s">
        <v>157</v>
      </c>
      <c r="E149" s="193" t="s">
        <v>330</v>
      </c>
      <c r="F149" s="194" t="s">
        <v>331</v>
      </c>
      <c r="G149" s="195" t="s">
        <v>271</v>
      </c>
      <c r="H149" s="196">
        <v>72.408000000000001</v>
      </c>
      <c r="I149" s="197"/>
      <c r="J149" s="198">
        <f>ROUND(I149*H149,2)</f>
        <v>0</v>
      </c>
      <c r="K149" s="194" t="s">
        <v>161</v>
      </c>
      <c r="L149" s="41"/>
      <c r="M149" s="199" t="s">
        <v>1</v>
      </c>
      <c r="N149" s="200" t="s">
        <v>43</v>
      </c>
      <c r="O149" s="77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5" t="s">
        <v>162</v>
      </c>
      <c r="AT149" s="15" t="s">
        <v>157</v>
      </c>
      <c r="AU149" s="15" t="s">
        <v>72</v>
      </c>
      <c r="AY149" s="15" t="s">
        <v>163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5" t="s">
        <v>80</v>
      </c>
      <c r="BK149" s="203">
        <f>ROUND(I149*H149,2)</f>
        <v>0</v>
      </c>
      <c r="BL149" s="15" t="s">
        <v>162</v>
      </c>
      <c r="BM149" s="15" t="s">
        <v>733</v>
      </c>
    </row>
    <row r="150" s="1" customFormat="1">
      <c r="B150" s="36"/>
      <c r="C150" s="37"/>
      <c r="D150" s="204" t="s">
        <v>165</v>
      </c>
      <c r="E150" s="37"/>
      <c r="F150" s="205" t="s">
        <v>333</v>
      </c>
      <c r="G150" s="37"/>
      <c r="H150" s="37"/>
      <c r="I150" s="141"/>
      <c r="J150" s="37"/>
      <c r="K150" s="37"/>
      <c r="L150" s="41"/>
      <c r="M150" s="206"/>
      <c r="N150" s="77"/>
      <c r="O150" s="77"/>
      <c r="P150" s="77"/>
      <c r="Q150" s="77"/>
      <c r="R150" s="77"/>
      <c r="S150" s="77"/>
      <c r="T150" s="78"/>
      <c r="AT150" s="15" t="s">
        <v>165</v>
      </c>
      <c r="AU150" s="15" t="s">
        <v>72</v>
      </c>
    </row>
    <row r="151" s="11" customFormat="1">
      <c r="B151" s="219"/>
      <c r="C151" s="220"/>
      <c r="D151" s="204" t="s">
        <v>169</v>
      </c>
      <c r="E151" s="221" t="s">
        <v>1</v>
      </c>
      <c r="F151" s="222" t="s">
        <v>334</v>
      </c>
      <c r="G151" s="220"/>
      <c r="H151" s="221" t="s">
        <v>1</v>
      </c>
      <c r="I151" s="223"/>
      <c r="J151" s="220"/>
      <c r="K151" s="220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169</v>
      </c>
      <c r="AU151" s="228" t="s">
        <v>72</v>
      </c>
      <c r="AV151" s="11" t="s">
        <v>80</v>
      </c>
      <c r="AW151" s="11" t="s">
        <v>34</v>
      </c>
      <c r="AX151" s="11" t="s">
        <v>72</v>
      </c>
      <c r="AY151" s="228" t="s">
        <v>163</v>
      </c>
    </row>
    <row r="152" s="10" customFormat="1">
      <c r="B152" s="208"/>
      <c r="C152" s="209"/>
      <c r="D152" s="204" t="s">
        <v>169</v>
      </c>
      <c r="E152" s="210" t="s">
        <v>1</v>
      </c>
      <c r="F152" s="211" t="s">
        <v>734</v>
      </c>
      <c r="G152" s="209"/>
      <c r="H152" s="212">
        <v>72.408000000000001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169</v>
      </c>
      <c r="AU152" s="218" t="s">
        <v>72</v>
      </c>
      <c r="AV152" s="10" t="s">
        <v>82</v>
      </c>
      <c r="AW152" s="10" t="s">
        <v>34</v>
      </c>
      <c r="AX152" s="10" t="s">
        <v>80</v>
      </c>
      <c r="AY152" s="218" t="s">
        <v>163</v>
      </c>
    </row>
    <row r="153" s="1" customFormat="1" ht="22.5" customHeight="1">
      <c r="B153" s="36"/>
      <c r="C153" s="192" t="s">
        <v>268</v>
      </c>
      <c r="D153" s="192" t="s">
        <v>157</v>
      </c>
      <c r="E153" s="193" t="s">
        <v>337</v>
      </c>
      <c r="F153" s="194" t="s">
        <v>338</v>
      </c>
      <c r="G153" s="195" t="s">
        <v>271</v>
      </c>
      <c r="H153" s="196">
        <v>36.204000000000001</v>
      </c>
      <c r="I153" s="197"/>
      <c r="J153" s="198">
        <f>ROUND(I153*H153,2)</f>
        <v>0</v>
      </c>
      <c r="K153" s="194" t="s">
        <v>161</v>
      </c>
      <c r="L153" s="41"/>
      <c r="M153" s="199" t="s">
        <v>1</v>
      </c>
      <c r="N153" s="200" t="s">
        <v>43</v>
      </c>
      <c r="O153" s="77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5" t="s">
        <v>162</v>
      </c>
      <c r="AT153" s="15" t="s">
        <v>157</v>
      </c>
      <c r="AU153" s="15" t="s">
        <v>72</v>
      </c>
      <c r="AY153" s="15" t="s">
        <v>163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5" t="s">
        <v>80</v>
      </c>
      <c r="BK153" s="203">
        <f>ROUND(I153*H153,2)</f>
        <v>0</v>
      </c>
      <c r="BL153" s="15" t="s">
        <v>162</v>
      </c>
      <c r="BM153" s="15" t="s">
        <v>735</v>
      </c>
    </row>
    <row r="154" s="1" customFormat="1">
      <c r="B154" s="36"/>
      <c r="C154" s="37"/>
      <c r="D154" s="204" t="s">
        <v>165</v>
      </c>
      <c r="E154" s="37"/>
      <c r="F154" s="205" t="s">
        <v>340</v>
      </c>
      <c r="G154" s="37"/>
      <c r="H154" s="37"/>
      <c r="I154" s="141"/>
      <c r="J154" s="37"/>
      <c r="K154" s="37"/>
      <c r="L154" s="41"/>
      <c r="M154" s="206"/>
      <c r="N154" s="77"/>
      <c r="O154" s="77"/>
      <c r="P154" s="77"/>
      <c r="Q154" s="77"/>
      <c r="R154" s="77"/>
      <c r="S154" s="77"/>
      <c r="T154" s="78"/>
      <c r="AT154" s="15" t="s">
        <v>165</v>
      </c>
      <c r="AU154" s="15" t="s">
        <v>72</v>
      </c>
    </row>
    <row r="155" s="11" customFormat="1">
      <c r="B155" s="219"/>
      <c r="C155" s="220"/>
      <c r="D155" s="204" t="s">
        <v>169</v>
      </c>
      <c r="E155" s="221" t="s">
        <v>1</v>
      </c>
      <c r="F155" s="222" t="s">
        <v>736</v>
      </c>
      <c r="G155" s="220"/>
      <c r="H155" s="221" t="s">
        <v>1</v>
      </c>
      <c r="I155" s="223"/>
      <c r="J155" s="220"/>
      <c r="K155" s="220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169</v>
      </c>
      <c r="AU155" s="228" t="s">
        <v>72</v>
      </c>
      <c r="AV155" s="11" t="s">
        <v>80</v>
      </c>
      <c r="AW155" s="11" t="s">
        <v>34</v>
      </c>
      <c r="AX155" s="11" t="s">
        <v>72</v>
      </c>
      <c r="AY155" s="228" t="s">
        <v>163</v>
      </c>
    </row>
    <row r="156" s="10" customFormat="1">
      <c r="B156" s="208"/>
      <c r="C156" s="209"/>
      <c r="D156" s="204" t="s">
        <v>169</v>
      </c>
      <c r="E156" s="210" t="s">
        <v>1</v>
      </c>
      <c r="F156" s="211" t="s">
        <v>737</v>
      </c>
      <c r="G156" s="209"/>
      <c r="H156" s="212">
        <v>36.204000000000001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169</v>
      </c>
      <c r="AU156" s="218" t="s">
        <v>72</v>
      </c>
      <c r="AV156" s="10" t="s">
        <v>82</v>
      </c>
      <c r="AW156" s="10" t="s">
        <v>34</v>
      </c>
      <c r="AX156" s="10" t="s">
        <v>80</v>
      </c>
      <c r="AY156" s="218" t="s">
        <v>163</v>
      </c>
    </row>
    <row r="157" s="1" customFormat="1" ht="22.5" customHeight="1">
      <c r="B157" s="36"/>
      <c r="C157" s="192" t="s">
        <v>274</v>
      </c>
      <c r="D157" s="192" t="s">
        <v>157</v>
      </c>
      <c r="E157" s="193" t="s">
        <v>344</v>
      </c>
      <c r="F157" s="194" t="s">
        <v>345</v>
      </c>
      <c r="G157" s="195" t="s">
        <v>271</v>
      </c>
      <c r="H157" s="196">
        <v>0.17799999999999999</v>
      </c>
      <c r="I157" s="197"/>
      <c r="J157" s="198">
        <f>ROUND(I157*H157,2)</f>
        <v>0</v>
      </c>
      <c r="K157" s="194" t="s">
        <v>161</v>
      </c>
      <c r="L157" s="41"/>
      <c r="M157" s="199" t="s">
        <v>1</v>
      </c>
      <c r="N157" s="200" t="s">
        <v>43</v>
      </c>
      <c r="O157" s="77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5" t="s">
        <v>162</v>
      </c>
      <c r="AT157" s="15" t="s">
        <v>157</v>
      </c>
      <c r="AU157" s="15" t="s">
        <v>72</v>
      </c>
      <c r="AY157" s="15" t="s">
        <v>163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5" t="s">
        <v>80</v>
      </c>
      <c r="BK157" s="203">
        <f>ROUND(I157*H157,2)</f>
        <v>0</v>
      </c>
      <c r="BL157" s="15" t="s">
        <v>162</v>
      </c>
      <c r="BM157" s="15" t="s">
        <v>738</v>
      </c>
    </row>
    <row r="158" s="1" customFormat="1">
      <c r="B158" s="36"/>
      <c r="C158" s="37"/>
      <c r="D158" s="204" t="s">
        <v>165</v>
      </c>
      <c r="E158" s="37"/>
      <c r="F158" s="205" t="s">
        <v>347</v>
      </c>
      <c r="G158" s="37"/>
      <c r="H158" s="37"/>
      <c r="I158" s="141"/>
      <c r="J158" s="37"/>
      <c r="K158" s="37"/>
      <c r="L158" s="41"/>
      <c r="M158" s="206"/>
      <c r="N158" s="77"/>
      <c r="O158" s="77"/>
      <c r="P158" s="77"/>
      <c r="Q158" s="77"/>
      <c r="R158" s="77"/>
      <c r="S158" s="77"/>
      <c r="T158" s="78"/>
      <c r="AT158" s="15" t="s">
        <v>165</v>
      </c>
      <c r="AU158" s="15" t="s">
        <v>72</v>
      </c>
    </row>
    <row r="159" s="11" customFormat="1">
      <c r="B159" s="219"/>
      <c r="C159" s="220"/>
      <c r="D159" s="204" t="s">
        <v>169</v>
      </c>
      <c r="E159" s="221" t="s">
        <v>1</v>
      </c>
      <c r="F159" s="222" t="s">
        <v>663</v>
      </c>
      <c r="G159" s="220"/>
      <c r="H159" s="221" t="s">
        <v>1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169</v>
      </c>
      <c r="AU159" s="228" t="s">
        <v>72</v>
      </c>
      <c r="AV159" s="11" t="s">
        <v>80</v>
      </c>
      <c r="AW159" s="11" t="s">
        <v>34</v>
      </c>
      <c r="AX159" s="11" t="s">
        <v>72</v>
      </c>
      <c r="AY159" s="228" t="s">
        <v>163</v>
      </c>
    </row>
    <row r="160" s="10" customFormat="1">
      <c r="B160" s="208"/>
      <c r="C160" s="209"/>
      <c r="D160" s="204" t="s">
        <v>169</v>
      </c>
      <c r="E160" s="210" t="s">
        <v>1</v>
      </c>
      <c r="F160" s="211" t="s">
        <v>729</v>
      </c>
      <c r="G160" s="209"/>
      <c r="H160" s="212">
        <v>0.17799999999999999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169</v>
      </c>
      <c r="AU160" s="218" t="s">
        <v>72</v>
      </c>
      <c r="AV160" s="10" t="s">
        <v>82</v>
      </c>
      <c r="AW160" s="10" t="s">
        <v>34</v>
      </c>
      <c r="AX160" s="10" t="s">
        <v>80</v>
      </c>
      <c r="AY160" s="218" t="s">
        <v>163</v>
      </c>
    </row>
    <row r="161" s="1" customFormat="1" ht="22.5" customHeight="1">
      <c r="B161" s="36"/>
      <c r="C161" s="192" t="s">
        <v>7</v>
      </c>
      <c r="D161" s="192" t="s">
        <v>157</v>
      </c>
      <c r="E161" s="193" t="s">
        <v>368</v>
      </c>
      <c r="F161" s="194" t="s">
        <v>369</v>
      </c>
      <c r="G161" s="195" t="s">
        <v>173</v>
      </c>
      <c r="H161" s="196">
        <v>5</v>
      </c>
      <c r="I161" s="197"/>
      <c r="J161" s="198">
        <f>ROUND(I161*H161,2)</f>
        <v>0</v>
      </c>
      <c r="K161" s="194" t="s">
        <v>161</v>
      </c>
      <c r="L161" s="41"/>
      <c r="M161" s="199" t="s">
        <v>1</v>
      </c>
      <c r="N161" s="200" t="s">
        <v>43</v>
      </c>
      <c r="O161" s="77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5" t="s">
        <v>162</v>
      </c>
      <c r="AT161" s="15" t="s">
        <v>157</v>
      </c>
      <c r="AU161" s="15" t="s">
        <v>72</v>
      </c>
      <c r="AY161" s="15" t="s">
        <v>163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5" t="s">
        <v>80</v>
      </c>
      <c r="BK161" s="203">
        <f>ROUND(I161*H161,2)</f>
        <v>0</v>
      </c>
      <c r="BL161" s="15" t="s">
        <v>162</v>
      </c>
      <c r="BM161" s="15" t="s">
        <v>739</v>
      </c>
    </row>
    <row r="162" s="1" customFormat="1">
      <c r="B162" s="36"/>
      <c r="C162" s="37"/>
      <c r="D162" s="204" t="s">
        <v>165</v>
      </c>
      <c r="E162" s="37"/>
      <c r="F162" s="205" t="s">
        <v>371</v>
      </c>
      <c r="G162" s="37"/>
      <c r="H162" s="37"/>
      <c r="I162" s="141"/>
      <c r="J162" s="37"/>
      <c r="K162" s="37"/>
      <c r="L162" s="41"/>
      <c r="M162" s="206"/>
      <c r="N162" s="77"/>
      <c r="O162" s="77"/>
      <c r="P162" s="77"/>
      <c r="Q162" s="77"/>
      <c r="R162" s="77"/>
      <c r="S162" s="77"/>
      <c r="T162" s="78"/>
      <c r="AT162" s="15" t="s">
        <v>165</v>
      </c>
      <c r="AU162" s="15" t="s">
        <v>72</v>
      </c>
    </row>
    <row r="163" s="11" customFormat="1">
      <c r="B163" s="219"/>
      <c r="C163" s="220"/>
      <c r="D163" s="204" t="s">
        <v>169</v>
      </c>
      <c r="E163" s="221" t="s">
        <v>1</v>
      </c>
      <c r="F163" s="222" t="s">
        <v>665</v>
      </c>
      <c r="G163" s="220"/>
      <c r="H163" s="221" t="s">
        <v>1</v>
      </c>
      <c r="I163" s="223"/>
      <c r="J163" s="220"/>
      <c r="K163" s="220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169</v>
      </c>
      <c r="AU163" s="228" t="s">
        <v>72</v>
      </c>
      <c r="AV163" s="11" t="s">
        <v>80</v>
      </c>
      <c r="AW163" s="11" t="s">
        <v>34</v>
      </c>
      <c r="AX163" s="11" t="s">
        <v>72</v>
      </c>
      <c r="AY163" s="228" t="s">
        <v>163</v>
      </c>
    </row>
    <row r="164" s="10" customFormat="1">
      <c r="B164" s="208"/>
      <c r="C164" s="209"/>
      <c r="D164" s="204" t="s">
        <v>169</v>
      </c>
      <c r="E164" s="210" t="s">
        <v>1</v>
      </c>
      <c r="F164" s="211" t="s">
        <v>191</v>
      </c>
      <c r="G164" s="209"/>
      <c r="H164" s="212">
        <v>5</v>
      </c>
      <c r="I164" s="213"/>
      <c r="J164" s="209"/>
      <c r="K164" s="209"/>
      <c r="L164" s="214"/>
      <c r="M164" s="264"/>
      <c r="N164" s="265"/>
      <c r="O164" s="265"/>
      <c r="P164" s="265"/>
      <c r="Q164" s="265"/>
      <c r="R164" s="265"/>
      <c r="S164" s="265"/>
      <c r="T164" s="266"/>
      <c r="AT164" s="218" t="s">
        <v>169</v>
      </c>
      <c r="AU164" s="218" t="s">
        <v>72</v>
      </c>
      <c r="AV164" s="10" t="s">
        <v>82</v>
      </c>
      <c r="AW164" s="10" t="s">
        <v>34</v>
      </c>
      <c r="AX164" s="10" t="s">
        <v>80</v>
      </c>
      <c r="AY164" s="218" t="s">
        <v>163</v>
      </c>
    </row>
    <row r="165" s="1" customFormat="1" ht="6.96" customHeight="1">
      <c r="B165" s="55"/>
      <c r="C165" s="56"/>
      <c r="D165" s="56"/>
      <c r="E165" s="56"/>
      <c r="F165" s="56"/>
      <c r="G165" s="56"/>
      <c r="H165" s="56"/>
      <c r="I165" s="165"/>
      <c r="J165" s="56"/>
      <c r="K165" s="56"/>
      <c r="L165" s="41"/>
    </row>
  </sheetData>
  <sheetProtection sheet="1" autoFilter="0" formatColumns="0" formatRows="0" objects="1" scenarios="1" spinCount="100000" saltValue="qC/Qjzy4PgZsdtKzH2uiMVbPOSBITVFs3bSzxVSvwjrbb4loI770EhxSa6B3JH+GIvOyQ3q7sTKYt5QCILNh5w==" hashValue="UBDHej9uuVT5sA8ME8ysXx/yj+QQMvu/w/rDwj+gyCsD1KAFELVXKyaBKYbzRda4PhW9YjPSu2kAtgqqUxlgqg==" algorithmName="SHA-512" password="CC35"/>
  <autoFilter ref="C84:K1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104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692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740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ROUND((SUM(BE85:BE131)),  2)</f>
        <v>0</v>
      </c>
      <c r="I35" s="154">
        <v>0.20999999999999999</v>
      </c>
      <c r="J35" s="153">
        <f>ROUND(((SUM(BE85:BE131))*I35),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ROUND((SUM(BF85:BF131)),  2)</f>
        <v>0</v>
      </c>
      <c r="I36" s="154">
        <v>0.14999999999999999</v>
      </c>
      <c r="J36" s="153">
        <f>ROUND(((SUM(BF85:BF131))*I36),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ROUND((SUM(BG85:BG131)),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ROUND((SUM(BH85:BH131)),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ROUND((SUM(BI85:BI131)),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692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04.2 - SO 04.2 - Úprava GPK na 2. TK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692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>04.2 - SO 04.2 - Úprava GPK na 2. TK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SUM(P86:P131)</f>
        <v>0</v>
      </c>
      <c r="Q85" s="90"/>
      <c r="R85" s="189">
        <f>SUM(R86:R131)</f>
        <v>300.43680000000006</v>
      </c>
      <c r="S85" s="90"/>
      <c r="T85" s="190">
        <f>SUM(T86:T131)</f>
        <v>0</v>
      </c>
      <c r="AT85" s="15" t="s">
        <v>71</v>
      </c>
      <c r="AU85" s="15" t="s">
        <v>142</v>
      </c>
      <c r="BK85" s="191">
        <f>SUM(BK86:BK131)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549</v>
      </c>
      <c r="F86" s="194" t="s">
        <v>550</v>
      </c>
      <c r="G86" s="195" t="s">
        <v>294</v>
      </c>
      <c r="H86" s="196">
        <v>1.7250000000000001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741</v>
      </c>
    </row>
    <row r="87" s="1" customFormat="1">
      <c r="B87" s="36"/>
      <c r="C87" s="37"/>
      <c r="D87" s="204" t="s">
        <v>165</v>
      </c>
      <c r="E87" s="37"/>
      <c r="F87" s="205" t="s">
        <v>552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668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742</v>
      </c>
      <c r="G89" s="209"/>
      <c r="H89" s="212">
        <v>1.7250000000000001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192" t="s">
        <v>82</v>
      </c>
      <c r="D90" s="192" t="s">
        <v>157</v>
      </c>
      <c r="E90" s="193" t="s">
        <v>670</v>
      </c>
      <c r="F90" s="194" t="s">
        <v>671</v>
      </c>
      <c r="G90" s="195" t="s">
        <v>294</v>
      </c>
      <c r="H90" s="196">
        <v>1.7250000000000001</v>
      </c>
      <c r="I90" s="197"/>
      <c r="J90" s="198">
        <f>ROUND(I90*H90,2)</f>
        <v>0</v>
      </c>
      <c r="K90" s="194" t="s">
        <v>161</v>
      </c>
      <c r="L90" s="41"/>
      <c r="M90" s="199" t="s">
        <v>1</v>
      </c>
      <c r="N90" s="200" t="s">
        <v>43</v>
      </c>
      <c r="O90" s="77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5" t="s">
        <v>378</v>
      </c>
      <c r="AT90" s="15" t="s">
        <v>157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378</v>
      </c>
      <c r="BM90" s="15" t="s">
        <v>743</v>
      </c>
    </row>
    <row r="91" s="1" customFormat="1">
      <c r="B91" s="36"/>
      <c r="C91" s="37"/>
      <c r="D91" s="204" t="s">
        <v>165</v>
      </c>
      <c r="E91" s="37"/>
      <c r="F91" s="205" t="s">
        <v>673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" customFormat="1">
      <c r="B92" s="36"/>
      <c r="C92" s="37"/>
      <c r="D92" s="204" t="s">
        <v>167</v>
      </c>
      <c r="E92" s="37"/>
      <c r="F92" s="207" t="s">
        <v>674</v>
      </c>
      <c r="G92" s="37"/>
      <c r="H92" s="37"/>
      <c r="I92" s="141"/>
      <c r="J92" s="37"/>
      <c r="K92" s="37"/>
      <c r="L92" s="41"/>
      <c r="M92" s="206"/>
      <c r="N92" s="77"/>
      <c r="O92" s="77"/>
      <c r="P92" s="77"/>
      <c r="Q92" s="77"/>
      <c r="R92" s="77"/>
      <c r="S92" s="77"/>
      <c r="T92" s="78"/>
      <c r="AT92" s="15" t="s">
        <v>167</v>
      </c>
      <c r="AU92" s="15" t="s">
        <v>72</v>
      </c>
    </row>
    <row r="93" s="10" customFormat="1">
      <c r="B93" s="208"/>
      <c r="C93" s="209"/>
      <c r="D93" s="204" t="s">
        <v>169</v>
      </c>
      <c r="E93" s="210" t="s">
        <v>1</v>
      </c>
      <c r="F93" s="211" t="s">
        <v>742</v>
      </c>
      <c r="G93" s="209"/>
      <c r="H93" s="212">
        <v>1.7250000000000001</v>
      </c>
      <c r="I93" s="213"/>
      <c r="J93" s="209"/>
      <c r="K93" s="209"/>
      <c r="L93" s="214"/>
      <c r="M93" s="215"/>
      <c r="N93" s="216"/>
      <c r="O93" s="216"/>
      <c r="P93" s="216"/>
      <c r="Q93" s="216"/>
      <c r="R93" s="216"/>
      <c r="S93" s="216"/>
      <c r="T93" s="217"/>
      <c r="AT93" s="218" t="s">
        <v>169</v>
      </c>
      <c r="AU93" s="218" t="s">
        <v>72</v>
      </c>
      <c r="AV93" s="10" t="s">
        <v>82</v>
      </c>
      <c r="AW93" s="10" t="s">
        <v>34</v>
      </c>
      <c r="AX93" s="10" t="s">
        <v>80</v>
      </c>
      <c r="AY93" s="218" t="s">
        <v>163</v>
      </c>
    </row>
    <row r="94" s="1" customFormat="1" ht="22.5" customHeight="1">
      <c r="B94" s="36"/>
      <c r="C94" s="192" t="s">
        <v>177</v>
      </c>
      <c r="D94" s="192" t="s">
        <v>157</v>
      </c>
      <c r="E94" s="193" t="s">
        <v>261</v>
      </c>
      <c r="F94" s="194" t="s">
        <v>262</v>
      </c>
      <c r="G94" s="195" t="s">
        <v>256</v>
      </c>
      <c r="H94" s="196">
        <v>231</v>
      </c>
      <c r="I94" s="197"/>
      <c r="J94" s="198">
        <f>ROUND(I94*H94,2)</f>
        <v>0</v>
      </c>
      <c r="K94" s="194" t="s">
        <v>161</v>
      </c>
      <c r="L94" s="41"/>
      <c r="M94" s="199" t="s">
        <v>1</v>
      </c>
      <c r="N94" s="200" t="s">
        <v>43</v>
      </c>
      <c r="O94" s="77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5" t="s">
        <v>162</v>
      </c>
      <c r="AT94" s="15" t="s">
        <v>157</v>
      </c>
      <c r="AU94" s="15" t="s">
        <v>72</v>
      </c>
      <c r="AY94" s="15" t="s">
        <v>163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5" t="s">
        <v>80</v>
      </c>
      <c r="BK94" s="203">
        <f>ROUND(I94*H94,2)</f>
        <v>0</v>
      </c>
      <c r="BL94" s="15" t="s">
        <v>162</v>
      </c>
      <c r="BM94" s="15" t="s">
        <v>744</v>
      </c>
    </row>
    <row r="95" s="1" customFormat="1">
      <c r="B95" s="36"/>
      <c r="C95" s="37"/>
      <c r="D95" s="204" t="s">
        <v>165</v>
      </c>
      <c r="E95" s="37"/>
      <c r="F95" s="205" t="s">
        <v>676</v>
      </c>
      <c r="G95" s="37"/>
      <c r="H95" s="37"/>
      <c r="I95" s="141"/>
      <c r="J95" s="37"/>
      <c r="K95" s="37"/>
      <c r="L95" s="41"/>
      <c r="M95" s="206"/>
      <c r="N95" s="77"/>
      <c r="O95" s="77"/>
      <c r="P95" s="77"/>
      <c r="Q95" s="77"/>
      <c r="R95" s="77"/>
      <c r="S95" s="77"/>
      <c r="T95" s="78"/>
      <c r="AT95" s="15" t="s">
        <v>165</v>
      </c>
      <c r="AU95" s="15" t="s">
        <v>72</v>
      </c>
    </row>
    <row r="96" s="10" customFormat="1">
      <c r="B96" s="208"/>
      <c r="C96" s="209"/>
      <c r="D96" s="204" t="s">
        <v>169</v>
      </c>
      <c r="E96" s="210" t="s">
        <v>1</v>
      </c>
      <c r="F96" s="211" t="s">
        <v>745</v>
      </c>
      <c r="G96" s="209"/>
      <c r="H96" s="212">
        <v>231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169</v>
      </c>
      <c r="AU96" s="218" t="s">
        <v>72</v>
      </c>
      <c r="AV96" s="10" t="s">
        <v>82</v>
      </c>
      <c r="AW96" s="10" t="s">
        <v>34</v>
      </c>
      <c r="AX96" s="10" t="s">
        <v>80</v>
      </c>
      <c r="AY96" s="218" t="s">
        <v>163</v>
      </c>
    </row>
    <row r="97" s="1" customFormat="1" ht="22.5" customHeight="1">
      <c r="B97" s="36"/>
      <c r="C97" s="229" t="s">
        <v>162</v>
      </c>
      <c r="D97" s="229" t="s">
        <v>178</v>
      </c>
      <c r="E97" s="230" t="s">
        <v>269</v>
      </c>
      <c r="F97" s="231" t="s">
        <v>270</v>
      </c>
      <c r="G97" s="232" t="s">
        <v>271</v>
      </c>
      <c r="H97" s="233">
        <v>300.30000000000001</v>
      </c>
      <c r="I97" s="234"/>
      <c r="J97" s="235">
        <f>ROUND(I97*H97,2)</f>
        <v>0</v>
      </c>
      <c r="K97" s="231" t="s">
        <v>161</v>
      </c>
      <c r="L97" s="236"/>
      <c r="M97" s="237" t="s">
        <v>1</v>
      </c>
      <c r="N97" s="238" t="s">
        <v>43</v>
      </c>
      <c r="O97" s="77"/>
      <c r="P97" s="201">
        <f>O97*H97</f>
        <v>0</v>
      </c>
      <c r="Q97" s="201">
        <v>1</v>
      </c>
      <c r="R97" s="201">
        <f>Q97*H97</f>
        <v>300.30000000000001</v>
      </c>
      <c r="S97" s="201">
        <v>0</v>
      </c>
      <c r="T97" s="202">
        <f>S97*H97</f>
        <v>0</v>
      </c>
      <c r="AR97" s="15" t="s">
        <v>378</v>
      </c>
      <c r="AT97" s="15" t="s">
        <v>178</v>
      </c>
      <c r="AU97" s="15" t="s">
        <v>72</v>
      </c>
      <c r="AY97" s="15" t="s">
        <v>163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5" t="s">
        <v>80</v>
      </c>
      <c r="BK97" s="203">
        <f>ROUND(I97*H97,2)</f>
        <v>0</v>
      </c>
      <c r="BL97" s="15" t="s">
        <v>378</v>
      </c>
      <c r="BM97" s="15" t="s">
        <v>746</v>
      </c>
    </row>
    <row r="98" s="1" customFormat="1">
      <c r="B98" s="36"/>
      <c r="C98" s="37"/>
      <c r="D98" s="204" t="s">
        <v>165</v>
      </c>
      <c r="E98" s="37"/>
      <c r="F98" s="205" t="s">
        <v>270</v>
      </c>
      <c r="G98" s="37"/>
      <c r="H98" s="37"/>
      <c r="I98" s="141"/>
      <c r="J98" s="37"/>
      <c r="K98" s="37"/>
      <c r="L98" s="41"/>
      <c r="M98" s="206"/>
      <c r="N98" s="77"/>
      <c r="O98" s="77"/>
      <c r="P98" s="77"/>
      <c r="Q98" s="77"/>
      <c r="R98" s="77"/>
      <c r="S98" s="77"/>
      <c r="T98" s="78"/>
      <c r="AT98" s="15" t="s">
        <v>165</v>
      </c>
      <c r="AU98" s="15" t="s">
        <v>72</v>
      </c>
    </row>
    <row r="99" s="10" customFormat="1">
      <c r="B99" s="208"/>
      <c r="C99" s="209"/>
      <c r="D99" s="204" t="s">
        <v>169</v>
      </c>
      <c r="E99" s="210" t="s">
        <v>1</v>
      </c>
      <c r="F99" s="211" t="s">
        <v>747</v>
      </c>
      <c r="G99" s="209"/>
      <c r="H99" s="212">
        <v>300.30000000000001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169</v>
      </c>
      <c r="AU99" s="218" t="s">
        <v>72</v>
      </c>
      <c r="AV99" s="10" t="s">
        <v>82</v>
      </c>
      <c r="AW99" s="10" t="s">
        <v>34</v>
      </c>
      <c r="AX99" s="10" t="s">
        <v>80</v>
      </c>
      <c r="AY99" s="218" t="s">
        <v>163</v>
      </c>
    </row>
    <row r="100" s="1" customFormat="1" ht="22.5" customHeight="1">
      <c r="B100" s="36"/>
      <c r="C100" s="192" t="s">
        <v>191</v>
      </c>
      <c r="D100" s="192" t="s">
        <v>157</v>
      </c>
      <c r="E100" s="193" t="s">
        <v>680</v>
      </c>
      <c r="F100" s="194" t="s">
        <v>681</v>
      </c>
      <c r="G100" s="195" t="s">
        <v>271</v>
      </c>
      <c r="H100" s="196">
        <v>300.30000000000001</v>
      </c>
      <c r="I100" s="197"/>
      <c r="J100" s="198">
        <f>ROUND(I100*H100,2)</f>
        <v>0</v>
      </c>
      <c r="K100" s="194" t="s">
        <v>161</v>
      </c>
      <c r="L100" s="41"/>
      <c r="M100" s="199" t="s">
        <v>1</v>
      </c>
      <c r="N100" s="200" t="s">
        <v>43</v>
      </c>
      <c r="O100" s="77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5" t="s">
        <v>162</v>
      </c>
      <c r="AT100" s="15" t="s">
        <v>157</v>
      </c>
      <c r="AU100" s="15" t="s">
        <v>72</v>
      </c>
      <c r="AY100" s="15" t="s">
        <v>163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5" t="s">
        <v>80</v>
      </c>
      <c r="BK100" s="203">
        <f>ROUND(I100*H100,2)</f>
        <v>0</v>
      </c>
      <c r="BL100" s="15" t="s">
        <v>162</v>
      </c>
      <c r="BM100" s="15" t="s">
        <v>748</v>
      </c>
    </row>
    <row r="101" s="1" customFormat="1">
      <c r="B101" s="36"/>
      <c r="C101" s="37"/>
      <c r="D101" s="204" t="s">
        <v>165</v>
      </c>
      <c r="E101" s="37"/>
      <c r="F101" s="205" t="s">
        <v>683</v>
      </c>
      <c r="G101" s="37"/>
      <c r="H101" s="37"/>
      <c r="I101" s="141"/>
      <c r="J101" s="37"/>
      <c r="K101" s="37"/>
      <c r="L101" s="41"/>
      <c r="M101" s="206"/>
      <c r="N101" s="77"/>
      <c r="O101" s="77"/>
      <c r="P101" s="77"/>
      <c r="Q101" s="77"/>
      <c r="R101" s="77"/>
      <c r="S101" s="77"/>
      <c r="T101" s="78"/>
      <c r="AT101" s="15" t="s">
        <v>165</v>
      </c>
      <c r="AU101" s="15" t="s">
        <v>72</v>
      </c>
    </row>
    <row r="102" s="10" customFormat="1">
      <c r="B102" s="208"/>
      <c r="C102" s="209"/>
      <c r="D102" s="204" t="s">
        <v>169</v>
      </c>
      <c r="E102" s="210" t="s">
        <v>1</v>
      </c>
      <c r="F102" s="211" t="s">
        <v>749</v>
      </c>
      <c r="G102" s="209"/>
      <c r="H102" s="212">
        <v>300.30000000000001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169</v>
      </c>
      <c r="AU102" s="218" t="s">
        <v>72</v>
      </c>
      <c r="AV102" s="10" t="s">
        <v>82</v>
      </c>
      <c r="AW102" s="10" t="s">
        <v>34</v>
      </c>
      <c r="AX102" s="10" t="s">
        <v>80</v>
      </c>
      <c r="AY102" s="218" t="s">
        <v>163</v>
      </c>
    </row>
    <row r="103" s="1" customFormat="1" ht="22.5" customHeight="1">
      <c r="B103" s="36"/>
      <c r="C103" s="192" t="s">
        <v>189</v>
      </c>
      <c r="D103" s="192" t="s">
        <v>157</v>
      </c>
      <c r="E103" s="193" t="s">
        <v>750</v>
      </c>
      <c r="F103" s="194" t="s">
        <v>751</v>
      </c>
      <c r="G103" s="195" t="s">
        <v>160</v>
      </c>
      <c r="H103" s="196">
        <v>8</v>
      </c>
      <c r="I103" s="197"/>
      <c r="J103" s="198">
        <f>ROUND(I103*H103,2)</f>
        <v>0</v>
      </c>
      <c r="K103" s="194" t="s">
        <v>161</v>
      </c>
      <c r="L103" s="41"/>
      <c r="M103" s="199" t="s">
        <v>1</v>
      </c>
      <c r="N103" s="200" t="s">
        <v>43</v>
      </c>
      <c r="O103" s="77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5" t="s">
        <v>162</v>
      </c>
      <c r="AT103" s="15" t="s">
        <v>157</v>
      </c>
      <c r="AU103" s="15" t="s">
        <v>72</v>
      </c>
      <c r="AY103" s="15" t="s">
        <v>163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5" t="s">
        <v>80</v>
      </c>
      <c r="BK103" s="203">
        <f>ROUND(I103*H103,2)</f>
        <v>0</v>
      </c>
      <c r="BL103" s="15" t="s">
        <v>162</v>
      </c>
      <c r="BM103" s="15" t="s">
        <v>752</v>
      </c>
    </row>
    <row r="104" s="1" customFormat="1">
      <c r="B104" s="36"/>
      <c r="C104" s="37"/>
      <c r="D104" s="204" t="s">
        <v>165</v>
      </c>
      <c r="E104" s="37"/>
      <c r="F104" s="205" t="s">
        <v>753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165</v>
      </c>
      <c r="AU104" s="15" t="s">
        <v>72</v>
      </c>
    </row>
    <row r="105" s="10" customFormat="1">
      <c r="B105" s="208"/>
      <c r="C105" s="209"/>
      <c r="D105" s="204" t="s">
        <v>169</v>
      </c>
      <c r="E105" s="210" t="s">
        <v>1</v>
      </c>
      <c r="F105" s="211" t="s">
        <v>181</v>
      </c>
      <c r="G105" s="209"/>
      <c r="H105" s="212">
        <v>8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169</v>
      </c>
      <c r="AU105" s="218" t="s">
        <v>72</v>
      </c>
      <c r="AV105" s="10" t="s">
        <v>82</v>
      </c>
      <c r="AW105" s="10" t="s">
        <v>34</v>
      </c>
      <c r="AX105" s="10" t="s">
        <v>80</v>
      </c>
      <c r="AY105" s="218" t="s">
        <v>163</v>
      </c>
    </row>
    <row r="106" s="1" customFormat="1" ht="22.5" customHeight="1">
      <c r="B106" s="36"/>
      <c r="C106" s="192" t="s">
        <v>201</v>
      </c>
      <c r="D106" s="192" t="s">
        <v>157</v>
      </c>
      <c r="E106" s="193" t="s">
        <v>754</v>
      </c>
      <c r="F106" s="194" t="s">
        <v>755</v>
      </c>
      <c r="G106" s="195" t="s">
        <v>160</v>
      </c>
      <c r="H106" s="196">
        <v>8</v>
      </c>
      <c r="I106" s="197"/>
      <c r="J106" s="198">
        <f>ROUND(I106*H106,2)</f>
        <v>0</v>
      </c>
      <c r="K106" s="194" t="s">
        <v>161</v>
      </c>
      <c r="L106" s="41"/>
      <c r="M106" s="199" t="s">
        <v>1</v>
      </c>
      <c r="N106" s="200" t="s">
        <v>43</v>
      </c>
      <c r="O106" s="77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5" t="s">
        <v>162</v>
      </c>
      <c r="AT106" s="15" t="s">
        <v>157</v>
      </c>
      <c r="AU106" s="15" t="s">
        <v>72</v>
      </c>
      <c r="AY106" s="15" t="s">
        <v>163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80</v>
      </c>
      <c r="BK106" s="203">
        <f>ROUND(I106*H106,2)</f>
        <v>0</v>
      </c>
      <c r="BL106" s="15" t="s">
        <v>162</v>
      </c>
      <c r="BM106" s="15" t="s">
        <v>756</v>
      </c>
    </row>
    <row r="107" s="1" customFormat="1">
      <c r="B107" s="36"/>
      <c r="C107" s="37"/>
      <c r="D107" s="204" t="s">
        <v>165</v>
      </c>
      <c r="E107" s="37"/>
      <c r="F107" s="205" t="s">
        <v>757</v>
      </c>
      <c r="G107" s="37"/>
      <c r="H107" s="37"/>
      <c r="I107" s="141"/>
      <c r="J107" s="37"/>
      <c r="K107" s="37"/>
      <c r="L107" s="41"/>
      <c r="M107" s="206"/>
      <c r="N107" s="77"/>
      <c r="O107" s="77"/>
      <c r="P107" s="77"/>
      <c r="Q107" s="77"/>
      <c r="R107" s="77"/>
      <c r="S107" s="77"/>
      <c r="T107" s="78"/>
      <c r="AT107" s="15" t="s">
        <v>165</v>
      </c>
      <c r="AU107" s="15" t="s">
        <v>72</v>
      </c>
    </row>
    <row r="108" s="10" customFormat="1">
      <c r="B108" s="208"/>
      <c r="C108" s="209"/>
      <c r="D108" s="204" t="s">
        <v>169</v>
      </c>
      <c r="E108" s="210" t="s">
        <v>1</v>
      </c>
      <c r="F108" s="211" t="s">
        <v>181</v>
      </c>
      <c r="G108" s="209"/>
      <c r="H108" s="212">
        <v>8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169</v>
      </c>
      <c r="AU108" s="218" t="s">
        <v>72</v>
      </c>
      <c r="AV108" s="10" t="s">
        <v>82</v>
      </c>
      <c r="AW108" s="10" t="s">
        <v>34</v>
      </c>
      <c r="AX108" s="10" t="s">
        <v>80</v>
      </c>
      <c r="AY108" s="218" t="s">
        <v>163</v>
      </c>
    </row>
    <row r="109" s="1" customFormat="1" ht="22.5" customHeight="1">
      <c r="B109" s="36"/>
      <c r="C109" s="192" t="s">
        <v>181</v>
      </c>
      <c r="D109" s="192" t="s">
        <v>157</v>
      </c>
      <c r="E109" s="193" t="s">
        <v>758</v>
      </c>
      <c r="F109" s="194" t="s">
        <v>759</v>
      </c>
      <c r="G109" s="195" t="s">
        <v>204</v>
      </c>
      <c r="H109" s="196">
        <v>60</v>
      </c>
      <c r="I109" s="197"/>
      <c r="J109" s="198">
        <f>ROUND(I109*H109,2)</f>
        <v>0</v>
      </c>
      <c r="K109" s="194" t="s">
        <v>161</v>
      </c>
      <c r="L109" s="41"/>
      <c r="M109" s="199" t="s">
        <v>1</v>
      </c>
      <c r="N109" s="200" t="s">
        <v>43</v>
      </c>
      <c r="O109" s="77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5" t="s">
        <v>162</v>
      </c>
      <c r="AT109" s="15" t="s">
        <v>157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760</v>
      </c>
    </row>
    <row r="110" s="1" customFormat="1">
      <c r="B110" s="36"/>
      <c r="C110" s="37"/>
      <c r="D110" s="204" t="s">
        <v>165</v>
      </c>
      <c r="E110" s="37"/>
      <c r="F110" s="205" t="s">
        <v>761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614</v>
      </c>
      <c r="G111" s="209"/>
      <c r="H111" s="212">
        <v>60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80</v>
      </c>
      <c r="AY111" s="218" t="s">
        <v>163</v>
      </c>
    </row>
    <row r="112" s="1" customFormat="1" ht="22.5" customHeight="1">
      <c r="B112" s="36"/>
      <c r="C112" s="229" t="s">
        <v>195</v>
      </c>
      <c r="D112" s="229" t="s">
        <v>178</v>
      </c>
      <c r="E112" s="230" t="s">
        <v>413</v>
      </c>
      <c r="F112" s="231" t="s">
        <v>414</v>
      </c>
      <c r="G112" s="232" t="s">
        <v>173</v>
      </c>
      <c r="H112" s="233">
        <v>60</v>
      </c>
      <c r="I112" s="234"/>
      <c r="J112" s="235">
        <f>ROUND(I112*H112,2)</f>
        <v>0</v>
      </c>
      <c r="K112" s="231" t="s">
        <v>161</v>
      </c>
      <c r="L112" s="236"/>
      <c r="M112" s="237" t="s">
        <v>1</v>
      </c>
      <c r="N112" s="238" t="s">
        <v>43</v>
      </c>
      <c r="O112" s="77"/>
      <c r="P112" s="201">
        <f>O112*H112</f>
        <v>0</v>
      </c>
      <c r="Q112" s="201">
        <v>0.00018000000000000001</v>
      </c>
      <c r="R112" s="201">
        <f>Q112*H112</f>
        <v>0.010800000000000001</v>
      </c>
      <c r="S112" s="201">
        <v>0</v>
      </c>
      <c r="T112" s="202">
        <f>S112*H112</f>
        <v>0</v>
      </c>
      <c r="AR112" s="15" t="s">
        <v>181</v>
      </c>
      <c r="AT112" s="15" t="s">
        <v>178</v>
      </c>
      <c r="AU112" s="15" t="s">
        <v>72</v>
      </c>
      <c r="AY112" s="15" t="s">
        <v>163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5" t="s">
        <v>80</v>
      </c>
      <c r="BK112" s="203">
        <f>ROUND(I112*H112,2)</f>
        <v>0</v>
      </c>
      <c r="BL112" s="15" t="s">
        <v>162</v>
      </c>
      <c r="BM112" s="15" t="s">
        <v>762</v>
      </c>
    </row>
    <row r="113" s="1" customFormat="1">
      <c r="B113" s="36"/>
      <c r="C113" s="37"/>
      <c r="D113" s="204" t="s">
        <v>165</v>
      </c>
      <c r="E113" s="37"/>
      <c r="F113" s="205" t="s">
        <v>414</v>
      </c>
      <c r="G113" s="37"/>
      <c r="H113" s="37"/>
      <c r="I113" s="141"/>
      <c r="J113" s="37"/>
      <c r="K113" s="37"/>
      <c r="L113" s="41"/>
      <c r="M113" s="206"/>
      <c r="N113" s="77"/>
      <c r="O113" s="77"/>
      <c r="P113" s="77"/>
      <c r="Q113" s="77"/>
      <c r="R113" s="77"/>
      <c r="S113" s="77"/>
      <c r="T113" s="78"/>
      <c r="AT113" s="15" t="s">
        <v>165</v>
      </c>
      <c r="AU113" s="15" t="s">
        <v>72</v>
      </c>
    </row>
    <row r="114" s="10" customFormat="1">
      <c r="B114" s="208"/>
      <c r="C114" s="209"/>
      <c r="D114" s="204" t="s">
        <v>169</v>
      </c>
      <c r="E114" s="210" t="s">
        <v>1</v>
      </c>
      <c r="F114" s="211" t="s">
        <v>614</v>
      </c>
      <c r="G114" s="209"/>
      <c r="H114" s="212">
        <v>60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169</v>
      </c>
      <c r="AU114" s="218" t="s">
        <v>72</v>
      </c>
      <c r="AV114" s="10" t="s">
        <v>82</v>
      </c>
      <c r="AW114" s="10" t="s">
        <v>34</v>
      </c>
      <c r="AX114" s="10" t="s">
        <v>80</v>
      </c>
      <c r="AY114" s="218" t="s">
        <v>163</v>
      </c>
    </row>
    <row r="115" s="1" customFormat="1" ht="22.5" customHeight="1">
      <c r="B115" s="36"/>
      <c r="C115" s="229" t="s">
        <v>216</v>
      </c>
      <c r="D115" s="229" t="s">
        <v>178</v>
      </c>
      <c r="E115" s="230" t="s">
        <v>763</v>
      </c>
      <c r="F115" s="231" t="s">
        <v>764</v>
      </c>
      <c r="G115" s="232" t="s">
        <v>173</v>
      </c>
      <c r="H115" s="233">
        <v>120</v>
      </c>
      <c r="I115" s="234"/>
      <c r="J115" s="235">
        <f>ROUND(I115*H115,2)</f>
        <v>0</v>
      </c>
      <c r="K115" s="231" t="s">
        <v>161</v>
      </c>
      <c r="L115" s="236"/>
      <c r="M115" s="237" t="s">
        <v>1</v>
      </c>
      <c r="N115" s="238" t="s">
        <v>43</v>
      </c>
      <c r="O115" s="77"/>
      <c r="P115" s="201">
        <f>O115*H115</f>
        <v>0</v>
      </c>
      <c r="Q115" s="201">
        <v>0.00048999999999999998</v>
      </c>
      <c r="R115" s="201">
        <f>Q115*H115</f>
        <v>0.058799999999999998</v>
      </c>
      <c r="S115" s="201">
        <v>0</v>
      </c>
      <c r="T115" s="202">
        <f>S115*H115</f>
        <v>0</v>
      </c>
      <c r="AR115" s="15" t="s">
        <v>181</v>
      </c>
      <c r="AT115" s="15" t="s">
        <v>178</v>
      </c>
      <c r="AU115" s="15" t="s">
        <v>72</v>
      </c>
      <c r="AY115" s="15" t="s">
        <v>163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5" t="s">
        <v>80</v>
      </c>
      <c r="BK115" s="203">
        <f>ROUND(I115*H115,2)</f>
        <v>0</v>
      </c>
      <c r="BL115" s="15" t="s">
        <v>162</v>
      </c>
      <c r="BM115" s="15" t="s">
        <v>765</v>
      </c>
    </row>
    <row r="116" s="1" customFormat="1">
      <c r="B116" s="36"/>
      <c r="C116" s="37"/>
      <c r="D116" s="204" t="s">
        <v>165</v>
      </c>
      <c r="E116" s="37"/>
      <c r="F116" s="205" t="s">
        <v>764</v>
      </c>
      <c r="G116" s="37"/>
      <c r="H116" s="37"/>
      <c r="I116" s="141"/>
      <c r="J116" s="37"/>
      <c r="K116" s="37"/>
      <c r="L116" s="41"/>
      <c r="M116" s="206"/>
      <c r="N116" s="77"/>
      <c r="O116" s="77"/>
      <c r="P116" s="77"/>
      <c r="Q116" s="77"/>
      <c r="R116" s="77"/>
      <c r="S116" s="77"/>
      <c r="T116" s="78"/>
      <c r="AT116" s="15" t="s">
        <v>165</v>
      </c>
      <c r="AU116" s="15" t="s">
        <v>72</v>
      </c>
    </row>
    <row r="117" s="10" customFormat="1">
      <c r="B117" s="208"/>
      <c r="C117" s="209"/>
      <c r="D117" s="204" t="s">
        <v>169</v>
      </c>
      <c r="E117" s="210" t="s">
        <v>1</v>
      </c>
      <c r="F117" s="211" t="s">
        <v>766</v>
      </c>
      <c r="G117" s="209"/>
      <c r="H117" s="212">
        <v>120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169</v>
      </c>
      <c r="AU117" s="218" t="s">
        <v>72</v>
      </c>
      <c r="AV117" s="10" t="s">
        <v>82</v>
      </c>
      <c r="AW117" s="10" t="s">
        <v>34</v>
      </c>
      <c r="AX117" s="10" t="s">
        <v>80</v>
      </c>
      <c r="AY117" s="218" t="s">
        <v>163</v>
      </c>
    </row>
    <row r="118" s="1" customFormat="1" ht="22.5" customHeight="1">
      <c r="B118" s="36"/>
      <c r="C118" s="229" t="s">
        <v>221</v>
      </c>
      <c r="D118" s="229" t="s">
        <v>178</v>
      </c>
      <c r="E118" s="230" t="s">
        <v>767</v>
      </c>
      <c r="F118" s="231" t="s">
        <v>768</v>
      </c>
      <c r="G118" s="232" t="s">
        <v>173</v>
      </c>
      <c r="H118" s="233">
        <v>120</v>
      </c>
      <c r="I118" s="234"/>
      <c r="J118" s="235">
        <f>ROUND(I118*H118,2)</f>
        <v>0</v>
      </c>
      <c r="K118" s="231" t="s">
        <v>161</v>
      </c>
      <c r="L118" s="236"/>
      <c r="M118" s="237" t="s">
        <v>1</v>
      </c>
      <c r="N118" s="238" t="s">
        <v>43</v>
      </c>
      <c r="O118" s="77"/>
      <c r="P118" s="201">
        <f>O118*H118</f>
        <v>0</v>
      </c>
      <c r="Q118" s="201">
        <v>4.0000000000000003E-05</v>
      </c>
      <c r="R118" s="201">
        <f>Q118*H118</f>
        <v>0.0048000000000000004</v>
      </c>
      <c r="S118" s="201">
        <v>0</v>
      </c>
      <c r="T118" s="202">
        <f>S118*H118</f>
        <v>0</v>
      </c>
      <c r="AR118" s="15" t="s">
        <v>181</v>
      </c>
      <c r="AT118" s="15" t="s">
        <v>178</v>
      </c>
      <c r="AU118" s="15" t="s">
        <v>72</v>
      </c>
      <c r="AY118" s="15" t="s">
        <v>163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5" t="s">
        <v>80</v>
      </c>
      <c r="BK118" s="203">
        <f>ROUND(I118*H118,2)</f>
        <v>0</v>
      </c>
      <c r="BL118" s="15" t="s">
        <v>162</v>
      </c>
      <c r="BM118" s="15" t="s">
        <v>769</v>
      </c>
    </row>
    <row r="119" s="1" customFormat="1">
      <c r="B119" s="36"/>
      <c r="C119" s="37"/>
      <c r="D119" s="204" t="s">
        <v>165</v>
      </c>
      <c r="E119" s="37"/>
      <c r="F119" s="205" t="s">
        <v>768</v>
      </c>
      <c r="G119" s="37"/>
      <c r="H119" s="37"/>
      <c r="I119" s="141"/>
      <c r="J119" s="37"/>
      <c r="K119" s="37"/>
      <c r="L119" s="41"/>
      <c r="M119" s="206"/>
      <c r="N119" s="77"/>
      <c r="O119" s="77"/>
      <c r="P119" s="77"/>
      <c r="Q119" s="77"/>
      <c r="R119" s="77"/>
      <c r="S119" s="77"/>
      <c r="T119" s="78"/>
      <c r="AT119" s="15" t="s">
        <v>165</v>
      </c>
      <c r="AU119" s="15" t="s">
        <v>72</v>
      </c>
    </row>
    <row r="120" s="10" customFormat="1">
      <c r="B120" s="208"/>
      <c r="C120" s="209"/>
      <c r="D120" s="204" t="s">
        <v>169</v>
      </c>
      <c r="E120" s="210" t="s">
        <v>1</v>
      </c>
      <c r="F120" s="211" t="s">
        <v>766</v>
      </c>
      <c r="G120" s="209"/>
      <c r="H120" s="212">
        <v>120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169</v>
      </c>
      <c r="AU120" s="218" t="s">
        <v>72</v>
      </c>
      <c r="AV120" s="10" t="s">
        <v>82</v>
      </c>
      <c r="AW120" s="10" t="s">
        <v>34</v>
      </c>
      <c r="AX120" s="10" t="s">
        <v>80</v>
      </c>
      <c r="AY120" s="218" t="s">
        <v>163</v>
      </c>
    </row>
    <row r="121" s="1" customFormat="1" ht="22.5" customHeight="1">
      <c r="B121" s="36"/>
      <c r="C121" s="229" t="s">
        <v>227</v>
      </c>
      <c r="D121" s="229" t="s">
        <v>178</v>
      </c>
      <c r="E121" s="230" t="s">
        <v>770</v>
      </c>
      <c r="F121" s="231" t="s">
        <v>771</v>
      </c>
      <c r="G121" s="232" t="s">
        <v>173</v>
      </c>
      <c r="H121" s="233">
        <v>120</v>
      </c>
      <c r="I121" s="234"/>
      <c r="J121" s="235">
        <f>ROUND(I121*H121,2)</f>
        <v>0</v>
      </c>
      <c r="K121" s="231" t="s">
        <v>161</v>
      </c>
      <c r="L121" s="236"/>
      <c r="M121" s="237" t="s">
        <v>1</v>
      </c>
      <c r="N121" s="238" t="s">
        <v>43</v>
      </c>
      <c r="O121" s="77"/>
      <c r="P121" s="201">
        <f>O121*H121</f>
        <v>0</v>
      </c>
      <c r="Q121" s="201">
        <v>0.00051999999999999995</v>
      </c>
      <c r="R121" s="201">
        <f>Q121*H121</f>
        <v>0.062399999999999997</v>
      </c>
      <c r="S121" s="201">
        <v>0</v>
      </c>
      <c r="T121" s="202">
        <f>S121*H121</f>
        <v>0</v>
      </c>
      <c r="AR121" s="15" t="s">
        <v>181</v>
      </c>
      <c r="AT121" s="15" t="s">
        <v>178</v>
      </c>
      <c r="AU121" s="15" t="s">
        <v>72</v>
      </c>
      <c r="AY121" s="15" t="s">
        <v>163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80</v>
      </c>
      <c r="BK121" s="203">
        <f>ROUND(I121*H121,2)</f>
        <v>0</v>
      </c>
      <c r="BL121" s="15" t="s">
        <v>162</v>
      </c>
      <c r="BM121" s="15" t="s">
        <v>772</v>
      </c>
    </row>
    <row r="122" s="1" customFormat="1">
      <c r="B122" s="36"/>
      <c r="C122" s="37"/>
      <c r="D122" s="204" t="s">
        <v>165</v>
      </c>
      <c r="E122" s="37"/>
      <c r="F122" s="205" t="s">
        <v>771</v>
      </c>
      <c r="G122" s="37"/>
      <c r="H122" s="37"/>
      <c r="I122" s="141"/>
      <c r="J122" s="37"/>
      <c r="K122" s="37"/>
      <c r="L122" s="41"/>
      <c r="M122" s="206"/>
      <c r="N122" s="77"/>
      <c r="O122" s="77"/>
      <c r="P122" s="77"/>
      <c r="Q122" s="77"/>
      <c r="R122" s="77"/>
      <c r="S122" s="77"/>
      <c r="T122" s="78"/>
      <c r="AT122" s="15" t="s">
        <v>165</v>
      </c>
      <c r="AU122" s="15" t="s">
        <v>72</v>
      </c>
    </row>
    <row r="123" s="10" customFormat="1">
      <c r="B123" s="208"/>
      <c r="C123" s="209"/>
      <c r="D123" s="204" t="s">
        <v>169</v>
      </c>
      <c r="E123" s="210" t="s">
        <v>1</v>
      </c>
      <c r="F123" s="211" t="s">
        <v>766</v>
      </c>
      <c r="G123" s="209"/>
      <c r="H123" s="212">
        <v>120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169</v>
      </c>
      <c r="AU123" s="218" t="s">
        <v>72</v>
      </c>
      <c r="AV123" s="10" t="s">
        <v>82</v>
      </c>
      <c r="AW123" s="10" t="s">
        <v>34</v>
      </c>
      <c r="AX123" s="10" t="s">
        <v>80</v>
      </c>
      <c r="AY123" s="218" t="s">
        <v>163</v>
      </c>
    </row>
    <row r="124" s="1" customFormat="1" ht="22.5" customHeight="1">
      <c r="B124" s="36"/>
      <c r="C124" s="192" t="s">
        <v>232</v>
      </c>
      <c r="D124" s="192" t="s">
        <v>157</v>
      </c>
      <c r="E124" s="193" t="s">
        <v>684</v>
      </c>
      <c r="F124" s="194" t="s">
        <v>685</v>
      </c>
      <c r="G124" s="195" t="s">
        <v>173</v>
      </c>
      <c r="H124" s="196">
        <v>2</v>
      </c>
      <c r="I124" s="197"/>
      <c r="J124" s="198">
        <f>ROUND(I124*H124,2)</f>
        <v>0</v>
      </c>
      <c r="K124" s="194" t="s">
        <v>161</v>
      </c>
      <c r="L124" s="41"/>
      <c r="M124" s="199" t="s">
        <v>1</v>
      </c>
      <c r="N124" s="200" t="s">
        <v>43</v>
      </c>
      <c r="O124" s="77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5" t="s">
        <v>162</v>
      </c>
      <c r="AT124" s="15" t="s">
        <v>157</v>
      </c>
      <c r="AU124" s="15" t="s">
        <v>72</v>
      </c>
      <c r="AY124" s="15" t="s">
        <v>163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5" t="s">
        <v>80</v>
      </c>
      <c r="BK124" s="203">
        <f>ROUND(I124*H124,2)</f>
        <v>0</v>
      </c>
      <c r="BL124" s="15" t="s">
        <v>162</v>
      </c>
      <c r="BM124" s="15" t="s">
        <v>773</v>
      </c>
    </row>
    <row r="125" s="1" customFormat="1">
      <c r="B125" s="36"/>
      <c r="C125" s="37"/>
      <c r="D125" s="204" t="s">
        <v>165</v>
      </c>
      <c r="E125" s="37"/>
      <c r="F125" s="205" t="s">
        <v>685</v>
      </c>
      <c r="G125" s="37"/>
      <c r="H125" s="37"/>
      <c r="I125" s="141"/>
      <c r="J125" s="37"/>
      <c r="K125" s="37"/>
      <c r="L125" s="41"/>
      <c r="M125" s="206"/>
      <c r="N125" s="77"/>
      <c r="O125" s="77"/>
      <c r="P125" s="77"/>
      <c r="Q125" s="77"/>
      <c r="R125" s="77"/>
      <c r="S125" s="77"/>
      <c r="T125" s="78"/>
      <c r="AT125" s="15" t="s">
        <v>165</v>
      </c>
      <c r="AU125" s="15" t="s">
        <v>72</v>
      </c>
    </row>
    <row r="126" s="11" customFormat="1">
      <c r="B126" s="219"/>
      <c r="C126" s="220"/>
      <c r="D126" s="204" t="s">
        <v>169</v>
      </c>
      <c r="E126" s="221" t="s">
        <v>1</v>
      </c>
      <c r="F126" s="222" t="s">
        <v>774</v>
      </c>
      <c r="G126" s="220"/>
      <c r="H126" s="221" t="s">
        <v>1</v>
      </c>
      <c r="I126" s="223"/>
      <c r="J126" s="220"/>
      <c r="K126" s="220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169</v>
      </c>
      <c r="AU126" s="228" t="s">
        <v>72</v>
      </c>
      <c r="AV126" s="11" t="s">
        <v>80</v>
      </c>
      <c r="AW126" s="11" t="s">
        <v>34</v>
      </c>
      <c r="AX126" s="11" t="s">
        <v>72</v>
      </c>
      <c r="AY126" s="228" t="s">
        <v>163</v>
      </c>
    </row>
    <row r="127" s="10" customFormat="1">
      <c r="B127" s="208"/>
      <c r="C127" s="209"/>
      <c r="D127" s="204" t="s">
        <v>169</v>
      </c>
      <c r="E127" s="210" t="s">
        <v>1</v>
      </c>
      <c r="F127" s="211" t="s">
        <v>82</v>
      </c>
      <c r="G127" s="209"/>
      <c r="H127" s="212">
        <v>2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169</v>
      </c>
      <c r="AU127" s="218" t="s">
        <v>72</v>
      </c>
      <c r="AV127" s="10" t="s">
        <v>82</v>
      </c>
      <c r="AW127" s="10" t="s">
        <v>34</v>
      </c>
      <c r="AX127" s="10" t="s">
        <v>80</v>
      </c>
      <c r="AY127" s="218" t="s">
        <v>163</v>
      </c>
    </row>
    <row r="128" s="1" customFormat="1" ht="22.5" customHeight="1">
      <c r="B128" s="36"/>
      <c r="C128" s="192" t="s">
        <v>238</v>
      </c>
      <c r="D128" s="192" t="s">
        <v>157</v>
      </c>
      <c r="E128" s="193" t="s">
        <v>688</v>
      </c>
      <c r="F128" s="194" t="s">
        <v>689</v>
      </c>
      <c r="G128" s="195" t="s">
        <v>173</v>
      </c>
      <c r="H128" s="196">
        <v>2</v>
      </c>
      <c r="I128" s="197"/>
      <c r="J128" s="198">
        <f>ROUND(I128*H128,2)</f>
        <v>0</v>
      </c>
      <c r="K128" s="194" t="s">
        <v>161</v>
      </c>
      <c r="L128" s="41"/>
      <c r="M128" s="199" t="s">
        <v>1</v>
      </c>
      <c r="N128" s="200" t="s">
        <v>43</v>
      </c>
      <c r="O128" s="77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5" t="s">
        <v>162</v>
      </c>
      <c r="AT128" s="15" t="s">
        <v>157</v>
      </c>
      <c r="AU128" s="15" t="s">
        <v>72</v>
      </c>
      <c r="AY128" s="15" t="s">
        <v>163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5" t="s">
        <v>80</v>
      </c>
      <c r="BK128" s="203">
        <f>ROUND(I128*H128,2)</f>
        <v>0</v>
      </c>
      <c r="BL128" s="15" t="s">
        <v>162</v>
      </c>
      <c r="BM128" s="15" t="s">
        <v>775</v>
      </c>
    </row>
    <row r="129" s="1" customFormat="1">
      <c r="B129" s="36"/>
      <c r="C129" s="37"/>
      <c r="D129" s="204" t="s">
        <v>165</v>
      </c>
      <c r="E129" s="37"/>
      <c r="F129" s="205" t="s">
        <v>691</v>
      </c>
      <c r="G129" s="37"/>
      <c r="H129" s="37"/>
      <c r="I129" s="141"/>
      <c r="J129" s="37"/>
      <c r="K129" s="37"/>
      <c r="L129" s="41"/>
      <c r="M129" s="206"/>
      <c r="N129" s="77"/>
      <c r="O129" s="77"/>
      <c r="P129" s="77"/>
      <c r="Q129" s="77"/>
      <c r="R129" s="77"/>
      <c r="S129" s="77"/>
      <c r="T129" s="78"/>
      <c r="AT129" s="15" t="s">
        <v>165</v>
      </c>
      <c r="AU129" s="15" t="s">
        <v>72</v>
      </c>
    </row>
    <row r="130" s="11" customFormat="1">
      <c r="B130" s="219"/>
      <c r="C130" s="220"/>
      <c r="D130" s="204" t="s">
        <v>169</v>
      </c>
      <c r="E130" s="221" t="s">
        <v>1</v>
      </c>
      <c r="F130" s="222" t="s">
        <v>774</v>
      </c>
      <c r="G130" s="220"/>
      <c r="H130" s="221" t="s">
        <v>1</v>
      </c>
      <c r="I130" s="223"/>
      <c r="J130" s="220"/>
      <c r="K130" s="220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169</v>
      </c>
      <c r="AU130" s="228" t="s">
        <v>72</v>
      </c>
      <c r="AV130" s="11" t="s">
        <v>80</v>
      </c>
      <c r="AW130" s="11" t="s">
        <v>34</v>
      </c>
      <c r="AX130" s="11" t="s">
        <v>72</v>
      </c>
      <c r="AY130" s="228" t="s">
        <v>163</v>
      </c>
    </row>
    <row r="131" s="10" customFormat="1">
      <c r="B131" s="208"/>
      <c r="C131" s="209"/>
      <c r="D131" s="204" t="s">
        <v>169</v>
      </c>
      <c r="E131" s="210" t="s">
        <v>1</v>
      </c>
      <c r="F131" s="211" t="s">
        <v>82</v>
      </c>
      <c r="G131" s="209"/>
      <c r="H131" s="212">
        <v>2</v>
      </c>
      <c r="I131" s="213"/>
      <c r="J131" s="209"/>
      <c r="K131" s="209"/>
      <c r="L131" s="214"/>
      <c r="M131" s="264"/>
      <c r="N131" s="265"/>
      <c r="O131" s="265"/>
      <c r="P131" s="265"/>
      <c r="Q131" s="265"/>
      <c r="R131" s="265"/>
      <c r="S131" s="265"/>
      <c r="T131" s="266"/>
      <c r="AT131" s="218" t="s">
        <v>169</v>
      </c>
      <c r="AU131" s="218" t="s">
        <v>72</v>
      </c>
      <c r="AV131" s="10" t="s">
        <v>82</v>
      </c>
      <c r="AW131" s="10" t="s">
        <v>34</v>
      </c>
      <c r="AX131" s="10" t="s">
        <v>80</v>
      </c>
      <c r="AY131" s="218" t="s">
        <v>163</v>
      </c>
    </row>
    <row r="132" s="1" customFormat="1" ht="6.96" customHeight="1">
      <c r="B132" s="55"/>
      <c r="C132" s="56"/>
      <c r="D132" s="56"/>
      <c r="E132" s="56"/>
      <c r="F132" s="56"/>
      <c r="G132" s="56"/>
      <c r="H132" s="56"/>
      <c r="I132" s="165"/>
      <c r="J132" s="56"/>
      <c r="K132" s="56"/>
      <c r="L132" s="41"/>
    </row>
  </sheetData>
  <sheetProtection sheet="1" autoFilter="0" formatColumns="0" formatRows="0" objects="1" scenarios="1" spinCount="100000" saltValue="tMGz2WqUa3R4rpIHIadZIzikUvTU5a2QA/HtsfysdvlszRnsFtfwz5wlAYJhO8S8KaHHF0SbL+ir2P9DfSYRXg==" hashValue="UcX0ZGx9b7JmrlOxcDGPEfPqUUPIOBotN6BTifSEtk0v1oZQmCma7rrsPBd9zyl0yph5rZqvGUSgY+lEN05Gng==" algorithmName="SHA-512" password="CC35"/>
  <autoFilter ref="C84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110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776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777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ROUND((SUM(BE85:BE181)),  2)</f>
        <v>0</v>
      </c>
      <c r="I35" s="154">
        <v>0.20999999999999999</v>
      </c>
      <c r="J35" s="153">
        <f>ROUND(((SUM(BE85:BE181))*I35),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ROUND((SUM(BF85:BF181)),  2)</f>
        <v>0</v>
      </c>
      <c r="I36" s="154">
        <v>0.14999999999999999</v>
      </c>
      <c r="J36" s="153">
        <f>ROUND(((SUM(BF85:BF181))*I36),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ROUND((SUM(BG85:BG181)),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ROUND((SUM(BH85:BH181)),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ROUND((SUM(BI85:BI181)),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776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 xml:space="preserve">05.1 - so 05.1 - SVK na 1.TK v km 499,400 – 499,950 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776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 xml:space="preserve">05.1 - so 05.1 - SVK na 1.TK v km 499,400 – 499,950 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SUM(P86:P181)</f>
        <v>0</v>
      </c>
      <c r="Q85" s="90"/>
      <c r="R85" s="189">
        <f>SUM(R86:R181)</f>
        <v>0.33161000000000007</v>
      </c>
      <c r="S85" s="90"/>
      <c r="T85" s="190">
        <f>SUM(T86:T181)</f>
        <v>0</v>
      </c>
      <c r="AT85" s="15" t="s">
        <v>71</v>
      </c>
      <c r="AU85" s="15" t="s">
        <v>142</v>
      </c>
      <c r="BK85" s="191">
        <f>SUM(BK86:BK181)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624</v>
      </c>
      <c r="F86" s="194" t="s">
        <v>625</v>
      </c>
      <c r="G86" s="195" t="s">
        <v>160</v>
      </c>
      <c r="H86" s="196">
        <v>550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778</v>
      </c>
    </row>
    <row r="87" s="1" customFormat="1">
      <c r="B87" s="36"/>
      <c r="C87" s="37"/>
      <c r="D87" s="204" t="s">
        <v>165</v>
      </c>
      <c r="E87" s="37"/>
      <c r="F87" s="205" t="s">
        <v>627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168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779</v>
      </c>
      <c r="G89" s="209"/>
      <c r="H89" s="212">
        <v>550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229" t="s">
        <v>82</v>
      </c>
      <c r="D90" s="229" t="s">
        <v>178</v>
      </c>
      <c r="E90" s="230" t="s">
        <v>208</v>
      </c>
      <c r="F90" s="231" t="s">
        <v>780</v>
      </c>
      <c r="G90" s="232" t="s">
        <v>173</v>
      </c>
      <c r="H90" s="233">
        <v>941</v>
      </c>
      <c r="I90" s="234"/>
      <c r="J90" s="235">
        <f>ROUND(I90*H90,2)</f>
        <v>0</v>
      </c>
      <c r="K90" s="231" t="s">
        <v>161</v>
      </c>
      <c r="L90" s="236"/>
      <c r="M90" s="237" t="s">
        <v>1</v>
      </c>
      <c r="N90" s="238" t="s">
        <v>43</v>
      </c>
      <c r="O90" s="77"/>
      <c r="P90" s="201">
        <f>O90*H90</f>
        <v>0</v>
      </c>
      <c r="Q90" s="201">
        <v>0.00021000000000000001</v>
      </c>
      <c r="R90" s="201">
        <f>Q90*H90</f>
        <v>0.19761000000000001</v>
      </c>
      <c r="S90" s="201">
        <v>0</v>
      </c>
      <c r="T90" s="202">
        <f>S90*H90</f>
        <v>0</v>
      </c>
      <c r="AR90" s="15" t="s">
        <v>181</v>
      </c>
      <c r="AT90" s="15" t="s">
        <v>178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781</v>
      </c>
    </row>
    <row r="91" s="1" customFormat="1">
      <c r="B91" s="36"/>
      <c r="C91" s="37"/>
      <c r="D91" s="204" t="s">
        <v>165</v>
      </c>
      <c r="E91" s="37"/>
      <c r="F91" s="205" t="s">
        <v>780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782</v>
      </c>
      <c r="G92" s="209"/>
      <c r="H92" s="212">
        <v>941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192" t="s">
        <v>177</v>
      </c>
      <c r="D93" s="192" t="s">
        <v>157</v>
      </c>
      <c r="E93" s="193" t="s">
        <v>698</v>
      </c>
      <c r="F93" s="194" t="s">
        <v>699</v>
      </c>
      <c r="G93" s="195" t="s">
        <v>160</v>
      </c>
      <c r="H93" s="196">
        <v>19</v>
      </c>
      <c r="I93" s="197"/>
      <c r="J93" s="198">
        <f>ROUND(I93*H93,2)</f>
        <v>0</v>
      </c>
      <c r="K93" s="194" t="s">
        <v>161</v>
      </c>
      <c r="L93" s="41"/>
      <c r="M93" s="199" t="s">
        <v>1</v>
      </c>
      <c r="N93" s="200" t="s">
        <v>43</v>
      </c>
      <c r="O93" s="77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5" t="s">
        <v>162</v>
      </c>
      <c r="AT93" s="15" t="s">
        <v>157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162</v>
      </c>
      <c r="BM93" s="15" t="s">
        <v>783</v>
      </c>
    </row>
    <row r="94" s="1" customFormat="1">
      <c r="B94" s="36"/>
      <c r="C94" s="37"/>
      <c r="D94" s="204" t="s">
        <v>165</v>
      </c>
      <c r="E94" s="37"/>
      <c r="F94" s="205" t="s">
        <v>701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784</v>
      </c>
      <c r="G95" s="209"/>
      <c r="H95" s="212">
        <v>9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72</v>
      </c>
      <c r="AY95" s="218" t="s">
        <v>163</v>
      </c>
    </row>
    <row r="96" s="10" customFormat="1">
      <c r="B96" s="208"/>
      <c r="C96" s="209"/>
      <c r="D96" s="204" t="s">
        <v>169</v>
      </c>
      <c r="E96" s="210" t="s">
        <v>1</v>
      </c>
      <c r="F96" s="211" t="s">
        <v>785</v>
      </c>
      <c r="G96" s="209"/>
      <c r="H96" s="212">
        <v>10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169</v>
      </c>
      <c r="AU96" s="218" t="s">
        <v>72</v>
      </c>
      <c r="AV96" s="10" t="s">
        <v>82</v>
      </c>
      <c r="AW96" s="10" t="s">
        <v>34</v>
      </c>
      <c r="AX96" s="10" t="s">
        <v>72</v>
      </c>
      <c r="AY96" s="218" t="s">
        <v>163</v>
      </c>
    </row>
    <row r="97" s="12" customFormat="1">
      <c r="B97" s="239"/>
      <c r="C97" s="240"/>
      <c r="D97" s="204" t="s">
        <v>169</v>
      </c>
      <c r="E97" s="241" t="s">
        <v>1</v>
      </c>
      <c r="F97" s="242" t="s">
        <v>190</v>
      </c>
      <c r="G97" s="240"/>
      <c r="H97" s="243">
        <v>19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AT97" s="249" t="s">
        <v>169</v>
      </c>
      <c r="AU97" s="249" t="s">
        <v>72</v>
      </c>
      <c r="AV97" s="12" t="s">
        <v>162</v>
      </c>
      <c r="AW97" s="12" t="s">
        <v>34</v>
      </c>
      <c r="AX97" s="12" t="s">
        <v>80</v>
      </c>
      <c r="AY97" s="249" t="s">
        <v>163</v>
      </c>
    </row>
    <row r="98" s="1" customFormat="1" ht="22.5" customHeight="1">
      <c r="B98" s="36"/>
      <c r="C98" s="192" t="s">
        <v>162</v>
      </c>
      <c r="D98" s="192" t="s">
        <v>157</v>
      </c>
      <c r="E98" s="193" t="s">
        <v>233</v>
      </c>
      <c r="F98" s="194" t="s">
        <v>234</v>
      </c>
      <c r="G98" s="195" t="s">
        <v>235</v>
      </c>
      <c r="H98" s="196">
        <v>9</v>
      </c>
      <c r="I98" s="197"/>
      <c r="J98" s="198">
        <f>ROUND(I98*H98,2)</f>
        <v>0</v>
      </c>
      <c r="K98" s="194" t="s">
        <v>161</v>
      </c>
      <c r="L98" s="41"/>
      <c r="M98" s="199" t="s">
        <v>1</v>
      </c>
      <c r="N98" s="200" t="s">
        <v>43</v>
      </c>
      <c r="O98" s="77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5" t="s">
        <v>162</v>
      </c>
      <c r="AT98" s="15" t="s">
        <v>157</v>
      </c>
      <c r="AU98" s="15" t="s">
        <v>72</v>
      </c>
      <c r="AY98" s="15" t="s">
        <v>163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5" t="s">
        <v>80</v>
      </c>
      <c r="BK98" s="203">
        <f>ROUND(I98*H98,2)</f>
        <v>0</v>
      </c>
      <c r="BL98" s="15" t="s">
        <v>162</v>
      </c>
      <c r="BM98" s="15" t="s">
        <v>786</v>
      </c>
    </row>
    <row r="99" s="1" customFormat="1">
      <c r="B99" s="36"/>
      <c r="C99" s="37"/>
      <c r="D99" s="204" t="s">
        <v>165</v>
      </c>
      <c r="E99" s="37"/>
      <c r="F99" s="205" t="s">
        <v>710</v>
      </c>
      <c r="G99" s="37"/>
      <c r="H99" s="37"/>
      <c r="I99" s="141"/>
      <c r="J99" s="37"/>
      <c r="K99" s="37"/>
      <c r="L99" s="41"/>
      <c r="M99" s="206"/>
      <c r="N99" s="77"/>
      <c r="O99" s="77"/>
      <c r="P99" s="77"/>
      <c r="Q99" s="77"/>
      <c r="R99" s="77"/>
      <c r="S99" s="77"/>
      <c r="T99" s="78"/>
      <c r="AT99" s="15" t="s">
        <v>165</v>
      </c>
      <c r="AU99" s="15" t="s">
        <v>72</v>
      </c>
    </row>
    <row r="100" s="10" customFormat="1">
      <c r="B100" s="208"/>
      <c r="C100" s="209"/>
      <c r="D100" s="204" t="s">
        <v>169</v>
      </c>
      <c r="E100" s="210" t="s">
        <v>1</v>
      </c>
      <c r="F100" s="211" t="s">
        <v>195</v>
      </c>
      <c r="G100" s="209"/>
      <c r="H100" s="212">
        <v>9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169</v>
      </c>
      <c r="AU100" s="218" t="s">
        <v>72</v>
      </c>
      <c r="AV100" s="10" t="s">
        <v>82</v>
      </c>
      <c r="AW100" s="10" t="s">
        <v>34</v>
      </c>
      <c r="AX100" s="10" t="s">
        <v>80</v>
      </c>
      <c r="AY100" s="218" t="s">
        <v>163</v>
      </c>
    </row>
    <row r="101" s="1" customFormat="1" ht="22.5" customHeight="1">
      <c r="B101" s="36"/>
      <c r="C101" s="192" t="s">
        <v>191</v>
      </c>
      <c r="D101" s="192" t="s">
        <v>157</v>
      </c>
      <c r="E101" s="193" t="s">
        <v>239</v>
      </c>
      <c r="F101" s="194" t="s">
        <v>240</v>
      </c>
      <c r="G101" s="195" t="s">
        <v>235</v>
      </c>
      <c r="H101" s="196">
        <v>7</v>
      </c>
      <c r="I101" s="197"/>
      <c r="J101" s="198">
        <f>ROUND(I101*H101,2)</f>
        <v>0</v>
      </c>
      <c r="K101" s="194" t="s">
        <v>161</v>
      </c>
      <c r="L101" s="41"/>
      <c r="M101" s="199" t="s">
        <v>1</v>
      </c>
      <c r="N101" s="200" t="s">
        <v>43</v>
      </c>
      <c r="O101" s="77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5" t="s">
        <v>162</v>
      </c>
      <c r="AT101" s="15" t="s">
        <v>157</v>
      </c>
      <c r="AU101" s="15" t="s">
        <v>72</v>
      </c>
      <c r="AY101" s="15" t="s">
        <v>163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5" t="s">
        <v>80</v>
      </c>
      <c r="BK101" s="203">
        <f>ROUND(I101*H101,2)</f>
        <v>0</v>
      </c>
      <c r="BL101" s="15" t="s">
        <v>162</v>
      </c>
      <c r="BM101" s="15" t="s">
        <v>787</v>
      </c>
    </row>
    <row r="102" s="1" customFormat="1">
      <c r="B102" s="36"/>
      <c r="C102" s="37"/>
      <c r="D102" s="204" t="s">
        <v>165</v>
      </c>
      <c r="E102" s="37"/>
      <c r="F102" s="205" t="s">
        <v>242</v>
      </c>
      <c r="G102" s="37"/>
      <c r="H102" s="37"/>
      <c r="I102" s="141"/>
      <c r="J102" s="37"/>
      <c r="K102" s="37"/>
      <c r="L102" s="41"/>
      <c r="M102" s="206"/>
      <c r="N102" s="77"/>
      <c r="O102" s="77"/>
      <c r="P102" s="77"/>
      <c r="Q102" s="77"/>
      <c r="R102" s="77"/>
      <c r="S102" s="77"/>
      <c r="T102" s="78"/>
      <c r="AT102" s="15" t="s">
        <v>165</v>
      </c>
      <c r="AU102" s="15" t="s">
        <v>72</v>
      </c>
    </row>
    <row r="103" s="10" customFormat="1">
      <c r="B103" s="208"/>
      <c r="C103" s="209"/>
      <c r="D103" s="204" t="s">
        <v>169</v>
      </c>
      <c r="E103" s="210" t="s">
        <v>1</v>
      </c>
      <c r="F103" s="211" t="s">
        <v>201</v>
      </c>
      <c r="G103" s="209"/>
      <c r="H103" s="212">
        <v>7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169</v>
      </c>
      <c r="AU103" s="218" t="s">
        <v>72</v>
      </c>
      <c r="AV103" s="10" t="s">
        <v>82</v>
      </c>
      <c r="AW103" s="10" t="s">
        <v>34</v>
      </c>
      <c r="AX103" s="10" t="s">
        <v>80</v>
      </c>
      <c r="AY103" s="218" t="s">
        <v>163</v>
      </c>
    </row>
    <row r="104" s="1" customFormat="1" ht="22.5" customHeight="1">
      <c r="B104" s="36"/>
      <c r="C104" s="192" t="s">
        <v>189</v>
      </c>
      <c r="D104" s="192" t="s">
        <v>157</v>
      </c>
      <c r="E104" s="193" t="s">
        <v>636</v>
      </c>
      <c r="F104" s="194" t="s">
        <v>637</v>
      </c>
      <c r="G104" s="195" t="s">
        <v>160</v>
      </c>
      <c r="H104" s="196">
        <v>650</v>
      </c>
      <c r="I104" s="197"/>
      <c r="J104" s="198">
        <f>ROUND(I104*H104,2)</f>
        <v>0</v>
      </c>
      <c r="K104" s="194" t="s">
        <v>161</v>
      </c>
      <c r="L104" s="41"/>
      <c r="M104" s="199" t="s">
        <v>1</v>
      </c>
      <c r="N104" s="200" t="s">
        <v>43</v>
      </c>
      <c r="O104" s="77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5" t="s">
        <v>162</v>
      </c>
      <c r="AT104" s="15" t="s">
        <v>157</v>
      </c>
      <c r="AU104" s="15" t="s">
        <v>72</v>
      </c>
      <c r="AY104" s="15" t="s">
        <v>163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5" t="s">
        <v>80</v>
      </c>
      <c r="BK104" s="203">
        <f>ROUND(I104*H104,2)</f>
        <v>0</v>
      </c>
      <c r="BL104" s="15" t="s">
        <v>162</v>
      </c>
      <c r="BM104" s="15" t="s">
        <v>788</v>
      </c>
    </row>
    <row r="105" s="1" customFormat="1">
      <c r="B105" s="36"/>
      <c r="C105" s="37"/>
      <c r="D105" s="204" t="s">
        <v>165</v>
      </c>
      <c r="E105" s="37"/>
      <c r="F105" s="205" t="s">
        <v>639</v>
      </c>
      <c r="G105" s="37"/>
      <c r="H105" s="37"/>
      <c r="I105" s="141"/>
      <c r="J105" s="37"/>
      <c r="K105" s="37"/>
      <c r="L105" s="41"/>
      <c r="M105" s="206"/>
      <c r="N105" s="77"/>
      <c r="O105" s="77"/>
      <c r="P105" s="77"/>
      <c r="Q105" s="77"/>
      <c r="R105" s="77"/>
      <c r="S105" s="77"/>
      <c r="T105" s="78"/>
      <c r="AT105" s="15" t="s">
        <v>165</v>
      </c>
      <c r="AU105" s="15" t="s">
        <v>72</v>
      </c>
    </row>
    <row r="106" s="1" customFormat="1">
      <c r="B106" s="36"/>
      <c r="C106" s="37"/>
      <c r="D106" s="204" t="s">
        <v>167</v>
      </c>
      <c r="E106" s="37"/>
      <c r="F106" s="207" t="s">
        <v>168</v>
      </c>
      <c r="G106" s="37"/>
      <c r="H106" s="37"/>
      <c r="I106" s="141"/>
      <c r="J106" s="37"/>
      <c r="K106" s="37"/>
      <c r="L106" s="41"/>
      <c r="M106" s="206"/>
      <c r="N106" s="77"/>
      <c r="O106" s="77"/>
      <c r="P106" s="77"/>
      <c r="Q106" s="77"/>
      <c r="R106" s="77"/>
      <c r="S106" s="77"/>
      <c r="T106" s="78"/>
      <c r="AT106" s="15" t="s">
        <v>167</v>
      </c>
      <c r="AU106" s="15" t="s">
        <v>72</v>
      </c>
    </row>
    <row r="107" s="10" customFormat="1">
      <c r="B107" s="208"/>
      <c r="C107" s="209"/>
      <c r="D107" s="204" t="s">
        <v>169</v>
      </c>
      <c r="E107" s="210" t="s">
        <v>1</v>
      </c>
      <c r="F107" s="211" t="s">
        <v>789</v>
      </c>
      <c r="G107" s="209"/>
      <c r="H107" s="212">
        <v>650</v>
      </c>
      <c r="I107" s="213"/>
      <c r="J107" s="209"/>
      <c r="K107" s="209"/>
      <c r="L107" s="214"/>
      <c r="M107" s="215"/>
      <c r="N107" s="216"/>
      <c r="O107" s="216"/>
      <c r="P107" s="216"/>
      <c r="Q107" s="216"/>
      <c r="R107" s="216"/>
      <c r="S107" s="216"/>
      <c r="T107" s="217"/>
      <c r="AT107" s="218" t="s">
        <v>169</v>
      </c>
      <c r="AU107" s="218" t="s">
        <v>72</v>
      </c>
      <c r="AV107" s="10" t="s">
        <v>82</v>
      </c>
      <c r="AW107" s="10" t="s">
        <v>34</v>
      </c>
      <c r="AX107" s="10" t="s">
        <v>80</v>
      </c>
      <c r="AY107" s="218" t="s">
        <v>163</v>
      </c>
    </row>
    <row r="108" s="1" customFormat="1" ht="22.5" customHeight="1">
      <c r="B108" s="36"/>
      <c r="C108" s="192" t="s">
        <v>201</v>
      </c>
      <c r="D108" s="192" t="s">
        <v>157</v>
      </c>
      <c r="E108" s="193" t="s">
        <v>640</v>
      </c>
      <c r="F108" s="194" t="s">
        <v>641</v>
      </c>
      <c r="G108" s="195" t="s">
        <v>160</v>
      </c>
      <c r="H108" s="196">
        <v>650</v>
      </c>
      <c r="I108" s="197"/>
      <c r="J108" s="198">
        <f>ROUND(I108*H108,2)</f>
        <v>0</v>
      </c>
      <c r="K108" s="194" t="s">
        <v>161</v>
      </c>
      <c r="L108" s="41"/>
      <c r="M108" s="199" t="s">
        <v>1</v>
      </c>
      <c r="N108" s="200" t="s">
        <v>43</v>
      </c>
      <c r="O108" s="77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5" t="s">
        <v>162</v>
      </c>
      <c r="AT108" s="15" t="s">
        <v>157</v>
      </c>
      <c r="AU108" s="15" t="s">
        <v>72</v>
      </c>
      <c r="AY108" s="15" t="s">
        <v>163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5" t="s">
        <v>80</v>
      </c>
      <c r="BK108" s="203">
        <f>ROUND(I108*H108,2)</f>
        <v>0</v>
      </c>
      <c r="BL108" s="15" t="s">
        <v>162</v>
      </c>
      <c r="BM108" s="15" t="s">
        <v>790</v>
      </c>
    </row>
    <row r="109" s="1" customFormat="1">
      <c r="B109" s="36"/>
      <c r="C109" s="37"/>
      <c r="D109" s="204" t="s">
        <v>165</v>
      </c>
      <c r="E109" s="37"/>
      <c r="F109" s="205" t="s">
        <v>643</v>
      </c>
      <c r="G109" s="37"/>
      <c r="H109" s="37"/>
      <c r="I109" s="141"/>
      <c r="J109" s="37"/>
      <c r="K109" s="37"/>
      <c r="L109" s="41"/>
      <c r="M109" s="206"/>
      <c r="N109" s="77"/>
      <c r="O109" s="77"/>
      <c r="P109" s="77"/>
      <c r="Q109" s="77"/>
      <c r="R109" s="77"/>
      <c r="S109" s="77"/>
      <c r="T109" s="78"/>
      <c r="AT109" s="15" t="s">
        <v>165</v>
      </c>
      <c r="AU109" s="15" t="s">
        <v>72</v>
      </c>
    </row>
    <row r="110" s="10" customFormat="1">
      <c r="B110" s="208"/>
      <c r="C110" s="209"/>
      <c r="D110" s="204" t="s">
        <v>169</v>
      </c>
      <c r="E110" s="210" t="s">
        <v>1</v>
      </c>
      <c r="F110" s="211" t="s">
        <v>789</v>
      </c>
      <c r="G110" s="209"/>
      <c r="H110" s="212">
        <v>650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169</v>
      </c>
      <c r="AU110" s="218" t="s">
        <v>72</v>
      </c>
      <c r="AV110" s="10" t="s">
        <v>82</v>
      </c>
      <c r="AW110" s="10" t="s">
        <v>34</v>
      </c>
      <c r="AX110" s="10" t="s">
        <v>80</v>
      </c>
      <c r="AY110" s="218" t="s">
        <v>163</v>
      </c>
    </row>
    <row r="111" s="1" customFormat="1" ht="22.5" customHeight="1">
      <c r="B111" s="36"/>
      <c r="C111" s="192" t="s">
        <v>181</v>
      </c>
      <c r="D111" s="192" t="s">
        <v>157</v>
      </c>
      <c r="E111" s="193" t="s">
        <v>644</v>
      </c>
      <c r="F111" s="194" t="s">
        <v>645</v>
      </c>
      <c r="G111" s="195" t="s">
        <v>160</v>
      </c>
      <c r="H111" s="196">
        <v>650</v>
      </c>
      <c r="I111" s="197"/>
      <c r="J111" s="198">
        <f>ROUND(I111*H111,2)</f>
        <v>0</v>
      </c>
      <c r="K111" s="194" t="s">
        <v>161</v>
      </c>
      <c r="L111" s="41"/>
      <c r="M111" s="199" t="s">
        <v>1</v>
      </c>
      <c r="N111" s="200" t="s">
        <v>43</v>
      </c>
      <c r="O111" s="77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5" t="s">
        <v>162</v>
      </c>
      <c r="AT111" s="15" t="s">
        <v>157</v>
      </c>
      <c r="AU111" s="15" t="s">
        <v>72</v>
      </c>
      <c r="AY111" s="15" t="s">
        <v>163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5" t="s">
        <v>80</v>
      </c>
      <c r="BK111" s="203">
        <f>ROUND(I111*H111,2)</f>
        <v>0</v>
      </c>
      <c r="BL111" s="15" t="s">
        <v>162</v>
      </c>
      <c r="BM111" s="15" t="s">
        <v>791</v>
      </c>
    </row>
    <row r="112" s="1" customFormat="1">
      <c r="B112" s="36"/>
      <c r="C112" s="37"/>
      <c r="D112" s="204" t="s">
        <v>165</v>
      </c>
      <c r="E112" s="37"/>
      <c r="F112" s="205" t="s">
        <v>647</v>
      </c>
      <c r="G112" s="37"/>
      <c r="H112" s="37"/>
      <c r="I112" s="141"/>
      <c r="J112" s="37"/>
      <c r="K112" s="37"/>
      <c r="L112" s="41"/>
      <c r="M112" s="206"/>
      <c r="N112" s="77"/>
      <c r="O112" s="77"/>
      <c r="P112" s="77"/>
      <c r="Q112" s="77"/>
      <c r="R112" s="77"/>
      <c r="S112" s="77"/>
      <c r="T112" s="78"/>
      <c r="AT112" s="15" t="s">
        <v>165</v>
      </c>
      <c r="AU112" s="15" t="s">
        <v>72</v>
      </c>
    </row>
    <row r="113" s="10" customFormat="1">
      <c r="B113" s="208"/>
      <c r="C113" s="209"/>
      <c r="D113" s="204" t="s">
        <v>169</v>
      </c>
      <c r="E113" s="210" t="s">
        <v>1</v>
      </c>
      <c r="F113" s="211" t="s">
        <v>789</v>
      </c>
      <c r="G113" s="209"/>
      <c r="H113" s="212">
        <v>650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169</v>
      </c>
      <c r="AU113" s="218" t="s">
        <v>72</v>
      </c>
      <c r="AV113" s="10" t="s">
        <v>82</v>
      </c>
      <c r="AW113" s="10" t="s">
        <v>34</v>
      </c>
      <c r="AX113" s="10" t="s">
        <v>80</v>
      </c>
      <c r="AY113" s="218" t="s">
        <v>163</v>
      </c>
    </row>
    <row r="114" s="1" customFormat="1" ht="22.5" customHeight="1">
      <c r="B114" s="36"/>
      <c r="C114" s="192" t="s">
        <v>195</v>
      </c>
      <c r="D114" s="192" t="s">
        <v>157</v>
      </c>
      <c r="E114" s="193" t="s">
        <v>249</v>
      </c>
      <c r="F114" s="194" t="s">
        <v>250</v>
      </c>
      <c r="G114" s="195" t="s">
        <v>235</v>
      </c>
      <c r="H114" s="196">
        <v>4</v>
      </c>
      <c r="I114" s="197"/>
      <c r="J114" s="198">
        <f>ROUND(I114*H114,2)</f>
        <v>0</v>
      </c>
      <c r="K114" s="194" t="s">
        <v>161</v>
      </c>
      <c r="L114" s="41"/>
      <c r="M114" s="199" t="s">
        <v>1</v>
      </c>
      <c r="N114" s="200" t="s">
        <v>43</v>
      </c>
      <c r="O114" s="77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5" t="s">
        <v>162</v>
      </c>
      <c r="AT114" s="15" t="s">
        <v>157</v>
      </c>
      <c r="AU114" s="15" t="s">
        <v>72</v>
      </c>
      <c r="AY114" s="15" t="s">
        <v>163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5" t="s">
        <v>80</v>
      </c>
      <c r="BK114" s="203">
        <f>ROUND(I114*H114,2)</f>
        <v>0</v>
      </c>
      <c r="BL114" s="15" t="s">
        <v>162</v>
      </c>
      <c r="BM114" s="15" t="s">
        <v>792</v>
      </c>
    </row>
    <row r="115" s="1" customFormat="1">
      <c r="B115" s="36"/>
      <c r="C115" s="37"/>
      <c r="D115" s="204" t="s">
        <v>165</v>
      </c>
      <c r="E115" s="37"/>
      <c r="F115" s="205" t="s">
        <v>252</v>
      </c>
      <c r="G115" s="37"/>
      <c r="H115" s="37"/>
      <c r="I115" s="141"/>
      <c r="J115" s="37"/>
      <c r="K115" s="37"/>
      <c r="L115" s="41"/>
      <c r="M115" s="206"/>
      <c r="N115" s="77"/>
      <c r="O115" s="77"/>
      <c r="P115" s="77"/>
      <c r="Q115" s="77"/>
      <c r="R115" s="77"/>
      <c r="S115" s="77"/>
      <c r="T115" s="78"/>
      <c r="AT115" s="15" t="s">
        <v>165</v>
      </c>
      <c r="AU115" s="15" t="s">
        <v>72</v>
      </c>
    </row>
    <row r="116" s="10" customFormat="1">
      <c r="B116" s="208"/>
      <c r="C116" s="209"/>
      <c r="D116" s="204" t="s">
        <v>169</v>
      </c>
      <c r="E116" s="210" t="s">
        <v>1</v>
      </c>
      <c r="F116" s="211" t="s">
        <v>162</v>
      </c>
      <c r="G116" s="209"/>
      <c r="H116" s="212">
        <v>4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169</v>
      </c>
      <c r="AU116" s="218" t="s">
        <v>72</v>
      </c>
      <c r="AV116" s="10" t="s">
        <v>82</v>
      </c>
      <c r="AW116" s="10" t="s">
        <v>34</v>
      </c>
      <c r="AX116" s="10" t="s">
        <v>80</v>
      </c>
      <c r="AY116" s="218" t="s">
        <v>163</v>
      </c>
    </row>
    <row r="117" s="1" customFormat="1" ht="22.5" customHeight="1">
      <c r="B117" s="36"/>
      <c r="C117" s="192" t="s">
        <v>216</v>
      </c>
      <c r="D117" s="192" t="s">
        <v>157</v>
      </c>
      <c r="E117" s="193" t="s">
        <v>717</v>
      </c>
      <c r="F117" s="194" t="s">
        <v>718</v>
      </c>
      <c r="G117" s="195" t="s">
        <v>160</v>
      </c>
      <c r="H117" s="196">
        <v>100</v>
      </c>
      <c r="I117" s="197"/>
      <c r="J117" s="198">
        <f>ROUND(I117*H117,2)</f>
        <v>0</v>
      </c>
      <c r="K117" s="194" t="s">
        <v>161</v>
      </c>
      <c r="L117" s="41"/>
      <c r="M117" s="199" t="s">
        <v>1</v>
      </c>
      <c r="N117" s="200" t="s">
        <v>43</v>
      </c>
      <c r="O117" s="77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5" t="s">
        <v>162</v>
      </c>
      <c r="AT117" s="15" t="s">
        <v>157</v>
      </c>
      <c r="AU117" s="15" t="s">
        <v>72</v>
      </c>
      <c r="AY117" s="15" t="s">
        <v>163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5" t="s">
        <v>80</v>
      </c>
      <c r="BK117" s="203">
        <f>ROUND(I117*H117,2)</f>
        <v>0</v>
      </c>
      <c r="BL117" s="15" t="s">
        <v>162</v>
      </c>
      <c r="BM117" s="15" t="s">
        <v>793</v>
      </c>
    </row>
    <row r="118" s="1" customFormat="1">
      <c r="B118" s="36"/>
      <c r="C118" s="37"/>
      <c r="D118" s="204" t="s">
        <v>165</v>
      </c>
      <c r="E118" s="37"/>
      <c r="F118" s="205" t="s">
        <v>720</v>
      </c>
      <c r="G118" s="37"/>
      <c r="H118" s="37"/>
      <c r="I118" s="141"/>
      <c r="J118" s="37"/>
      <c r="K118" s="37"/>
      <c r="L118" s="41"/>
      <c r="M118" s="206"/>
      <c r="N118" s="77"/>
      <c r="O118" s="77"/>
      <c r="P118" s="77"/>
      <c r="Q118" s="77"/>
      <c r="R118" s="77"/>
      <c r="S118" s="77"/>
      <c r="T118" s="78"/>
      <c r="AT118" s="15" t="s">
        <v>165</v>
      </c>
      <c r="AU118" s="15" t="s">
        <v>72</v>
      </c>
    </row>
    <row r="119" s="10" customFormat="1">
      <c r="B119" s="208"/>
      <c r="C119" s="209"/>
      <c r="D119" s="204" t="s">
        <v>169</v>
      </c>
      <c r="E119" s="210" t="s">
        <v>1</v>
      </c>
      <c r="F119" s="211" t="s">
        <v>449</v>
      </c>
      <c r="G119" s="209"/>
      <c r="H119" s="212">
        <v>100</v>
      </c>
      <c r="I119" s="213"/>
      <c r="J119" s="209"/>
      <c r="K119" s="209"/>
      <c r="L119" s="214"/>
      <c r="M119" s="215"/>
      <c r="N119" s="216"/>
      <c r="O119" s="216"/>
      <c r="P119" s="216"/>
      <c r="Q119" s="216"/>
      <c r="R119" s="216"/>
      <c r="S119" s="216"/>
      <c r="T119" s="217"/>
      <c r="AT119" s="218" t="s">
        <v>169</v>
      </c>
      <c r="AU119" s="218" t="s">
        <v>72</v>
      </c>
      <c r="AV119" s="10" t="s">
        <v>82</v>
      </c>
      <c r="AW119" s="10" t="s">
        <v>34</v>
      </c>
      <c r="AX119" s="10" t="s">
        <v>80</v>
      </c>
      <c r="AY119" s="218" t="s">
        <v>163</v>
      </c>
    </row>
    <row r="120" s="1" customFormat="1" ht="22.5" customHeight="1">
      <c r="B120" s="36"/>
      <c r="C120" s="192" t="s">
        <v>221</v>
      </c>
      <c r="D120" s="192" t="s">
        <v>157</v>
      </c>
      <c r="E120" s="193" t="s">
        <v>721</v>
      </c>
      <c r="F120" s="194" t="s">
        <v>722</v>
      </c>
      <c r="G120" s="195" t="s">
        <v>160</v>
      </c>
      <c r="H120" s="196">
        <v>100</v>
      </c>
      <c r="I120" s="197"/>
      <c r="J120" s="198">
        <f>ROUND(I120*H120,2)</f>
        <v>0</v>
      </c>
      <c r="K120" s="194" t="s">
        <v>161</v>
      </c>
      <c r="L120" s="41"/>
      <c r="M120" s="199" t="s">
        <v>1</v>
      </c>
      <c r="N120" s="200" t="s">
        <v>43</v>
      </c>
      <c r="O120" s="77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5" t="s">
        <v>162</v>
      </c>
      <c r="AT120" s="15" t="s">
        <v>157</v>
      </c>
      <c r="AU120" s="15" t="s">
        <v>72</v>
      </c>
      <c r="AY120" s="15" t="s">
        <v>163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5" t="s">
        <v>80</v>
      </c>
      <c r="BK120" s="203">
        <f>ROUND(I120*H120,2)</f>
        <v>0</v>
      </c>
      <c r="BL120" s="15" t="s">
        <v>162</v>
      </c>
      <c r="BM120" s="15" t="s">
        <v>794</v>
      </c>
    </row>
    <row r="121" s="1" customFormat="1">
      <c r="B121" s="36"/>
      <c r="C121" s="37"/>
      <c r="D121" s="204" t="s">
        <v>165</v>
      </c>
      <c r="E121" s="37"/>
      <c r="F121" s="205" t="s">
        <v>724</v>
      </c>
      <c r="G121" s="37"/>
      <c r="H121" s="37"/>
      <c r="I121" s="141"/>
      <c r="J121" s="37"/>
      <c r="K121" s="37"/>
      <c r="L121" s="41"/>
      <c r="M121" s="206"/>
      <c r="N121" s="77"/>
      <c r="O121" s="77"/>
      <c r="P121" s="77"/>
      <c r="Q121" s="77"/>
      <c r="R121" s="77"/>
      <c r="S121" s="77"/>
      <c r="T121" s="78"/>
      <c r="AT121" s="15" t="s">
        <v>165</v>
      </c>
      <c r="AU121" s="15" t="s">
        <v>72</v>
      </c>
    </row>
    <row r="122" s="10" customFormat="1">
      <c r="B122" s="208"/>
      <c r="C122" s="209"/>
      <c r="D122" s="204" t="s">
        <v>169</v>
      </c>
      <c r="E122" s="210" t="s">
        <v>1</v>
      </c>
      <c r="F122" s="211" t="s">
        <v>449</v>
      </c>
      <c r="G122" s="209"/>
      <c r="H122" s="212">
        <v>100</v>
      </c>
      <c r="I122" s="213"/>
      <c r="J122" s="209"/>
      <c r="K122" s="209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169</v>
      </c>
      <c r="AU122" s="218" t="s">
        <v>72</v>
      </c>
      <c r="AV122" s="10" t="s">
        <v>82</v>
      </c>
      <c r="AW122" s="10" t="s">
        <v>34</v>
      </c>
      <c r="AX122" s="10" t="s">
        <v>80</v>
      </c>
      <c r="AY122" s="218" t="s">
        <v>163</v>
      </c>
    </row>
    <row r="123" s="1" customFormat="1" ht="22.5" customHeight="1">
      <c r="B123" s="36"/>
      <c r="C123" s="192" t="s">
        <v>227</v>
      </c>
      <c r="D123" s="192" t="s">
        <v>157</v>
      </c>
      <c r="E123" s="193" t="s">
        <v>795</v>
      </c>
      <c r="F123" s="194" t="s">
        <v>796</v>
      </c>
      <c r="G123" s="195" t="s">
        <v>173</v>
      </c>
      <c r="H123" s="196">
        <v>200</v>
      </c>
      <c r="I123" s="197"/>
      <c r="J123" s="198">
        <f>ROUND(I123*H123,2)</f>
        <v>0</v>
      </c>
      <c r="K123" s="194" t="s">
        <v>161</v>
      </c>
      <c r="L123" s="41"/>
      <c r="M123" s="199" t="s">
        <v>1</v>
      </c>
      <c r="N123" s="200" t="s">
        <v>43</v>
      </c>
      <c r="O123" s="77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5" t="s">
        <v>162</v>
      </c>
      <c r="AT123" s="15" t="s">
        <v>157</v>
      </c>
      <c r="AU123" s="15" t="s">
        <v>72</v>
      </c>
      <c r="AY123" s="15" t="s">
        <v>163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5" t="s">
        <v>80</v>
      </c>
      <c r="BK123" s="203">
        <f>ROUND(I123*H123,2)</f>
        <v>0</v>
      </c>
      <c r="BL123" s="15" t="s">
        <v>162</v>
      </c>
      <c r="BM123" s="15" t="s">
        <v>797</v>
      </c>
    </row>
    <row r="124" s="1" customFormat="1">
      <c r="B124" s="36"/>
      <c r="C124" s="37"/>
      <c r="D124" s="204" t="s">
        <v>165</v>
      </c>
      <c r="E124" s="37"/>
      <c r="F124" s="205" t="s">
        <v>798</v>
      </c>
      <c r="G124" s="37"/>
      <c r="H124" s="37"/>
      <c r="I124" s="141"/>
      <c r="J124" s="37"/>
      <c r="K124" s="37"/>
      <c r="L124" s="41"/>
      <c r="M124" s="206"/>
      <c r="N124" s="77"/>
      <c r="O124" s="77"/>
      <c r="P124" s="77"/>
      <c r="Q124" s="77"/>
      <c r="R124" s="77"/>
      <c r="S124" s="77"/>
      <c r="T124" s="78"/>
      <c r="AT124" s="15" t="s">
        <v>165</v>
      </c>
      <c r="AU124" s="15" t="s">
        <v>72</v>
      </c>
    </row>
    <row r="125" s="10" customFormat="1">
      <c r="B125" s="208"/>
      <c r="C125" s="209"/>
      <c r="D125" s="204" t="s">
        <v>169</v>
      </c>
      <c r="E125" s="210" t="s">
        <v>1</v>
      </c>
      <c r="F125" s="211" t="s">
        <v>408</v>
      </c>
      <c r="G125" s="209"/>
      <c r="H125" s="212">
        <v>200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169</v>
      </c>
      <c r="AU125" s="218" t="s">
        <v>72</v>
      </c>
      <c r="AV125" s="10" t="s">
        <v>82</v>
      </c>
      <c r="AW125" s="10" t="s">
        <v>34</v>
      </c>
      <c r="AX125" s="10" t="s">
        <v>80</v>
      </c>
      <c r="AY125" s="218" t="s">
        <v>163</v>
      </c>
    </row>
    <row r="126" s="1" customFormat="1" ht="22.5" customHeight="1">
      <c r="B126" s="36"/>
      <c r="C126" s="229" t="s">
        <v>232</v>
      </c>
      <c r="D126" s="229" t="s">
        <v>178</v>
      </c>
      <c r="E126" s="230" t="s">
        <v>799</v>
      </c>
      <c r="F126" s="231" t="s">
        <v>800</v>
      </c>
      <c r="G126" s="232" t="s">
        <v>173</v>
      </c>
      <c r="H126" s="233">
        <v>200</v>
      </c>
      <c r="I126" s="234"/>
      <c r="J126" s="235">
        <f>ROUND(I126*H126,2)</f>
        <v>0</v>
      </c>
      <c r="K126" s="231" t="s">
        <v>161</v>
      </c>
      <c r="L126" s="236"/>
      <c r="M126" s="237" t="s">
        <v>1</v>
      </c>
      <c r="N126" s="238" t="s">
        <v>43</v>
      </c>
      <c r="O126" s="77"/>
      <c r="P126" s="201">
        <f>O126*H126</f>
        <v>0</v>
      </c>
      <c r="Q126" s="201">
        <v>0.00046999999999999999</v>
      </c>
      <c r="R126" s="201">
        <f>Q126*H126</f>
        <v>0.094</v>
      </c>
      <c r="S126" s="201">
        <v>0</v>
      </c>
      <c r="T126" s="202">
        <f>S126*H126</f>
        <v>0</v>
      </c>
      <c r="AR126" s="15" t="s">
        <v>181</v>
      </c>
      <c r="AT126" s="15" t="s">
        <v>178</v>
      </c>
      <c r="AU126" s="15" t="s">
        <v>72</v>
      </c>
      <c r="AY126" s="15" t="s">
        <v>163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5" t="s">
        <v>80</v>
      </c>
      <c r="BK126" s="203">
        <f>ROUND(I126*H126,2)</f>
        <v>0</v>
      </c>
      <c r="BL126" s="15" t="s">
        <v>162</v>
      </c>
      <c r="BM126" s="15" t="s">
        <v>801</v>
      </c>
    </row>
    <row r="127" s="1" customFormat="1">
      <c r="B127" s="36"/>
      <c r="C127" s="37"/>
      <c r="D127" s="204" t="s">
        <v>165</v>
      </c>
      <c r="E127" s="37"/>
      <c r="F127" s="205" t="s">
        <v>800</v>
      </c>
      <c r="G127" s="37"/>
      <c r="H127" s="37"/>
      <c r="I127" s="141"/>
      <c r="J127" s="37"/>
      <c r="K127" s="37"/>
      <c r="L127" s="41"/>
      <c r="M127" s="206"/>
      <c r="N127" s="77"/>
      <c r="O127" s="77"/>
      <c r="P127" s="77"/>
      <c r="Q127" s="77"/>
      <c r="R127" s="77"/>
      <c r="S127" s="77"/>
      <c r="T127" s="78"/>
      <c r="AT127" s="15" t="s">
        <v>165</v>
      </c>
      <c r="AU127" s="15" t="s">
        <v>72</v>
      </c>
    </row>
    <row r="128" s="10" customFormat="1">
      <c r="B128" s="208"/>
      <c r="C128" s="209"/>
      <c r="D128" s="204" t="s">
        <v>169</v>
      </c>
      <c r="E128" s="210" t="s">
        <v>1</v>
      </c>
      <c r="F128" s="211" t="s">
        <v>408</v>
      </c>
      <c r="G128" s="209"/>
      <c r="H128" s="212">
        <v>200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169</v>
      </c>
      <c r="AU128" s="218" t="s">
        <v>72</v>
      </c>
      <c r="AV128" s="10" t="s">
        <v>82</v>
      </c>
      <c r="AW128" s="10" t="s">
        <v>34</v>
      </c>
      <c r="AX128" s="10" t="s">
        <v>80</v>
      </c>
      <c r="AY128" s="218" t="s">
        <v>163</v>
      </c>
    </row>
    <row r="129" s="1" customFormat="1" ht="22.5" customHeight="1">
      <c r="B129" s="36"/>
      <c r="C129" s="229" t="s">
        <v>238</v>
      </c>
      <c r="D129" s="229" t="s">
        <v>178</v>
      </c>
      <c r="E129" s="230" t="s">
        <v>802</v>
      </c>
      <c r="F129" s="231" t="s">
        <v>803</v>
      </c>
      <c r="G129" s="232" t="s">
        <v>173</v>
      </c>
      <c r="H129" s="233">
        <v>200</v>
      </c>
      <c r="I129" s="234"/>
      <c r="J129" s="235">
        <f>ROUND(I129*H129,2)</f>
        <v>0</v>
      </c>
      <c r="K129" s="231" t="s">
        <v>161</v>
      </c>
      <c r="L129" s="236"/>
      <c r="M129" s="237" t="s">
        <v>1</v>
      </c>
      <c r="N129" s="238" t="s">
        <v>43</v>
      </c>
      <c r="O129" s="77"/>
      <c r="P129" s="201">
        <f>O129*H129</f>
        <v>0</v>
      </c>
      <c r="Q129" s="201">
        <v>0.00016000000000000001</v>
      </c>
      <c r="R129" s="201">
        <f>Q129*H129</f>
        <v>0.032000000000000001</v>
      </c>
      <c r="S129" s="201">
        <v>0</v>
      </c>
      <c r="T129" s="202">
        <f>S129*H129</f>
        <v>0</v>
      </c>
      <c r="AR129" s="15" t="s">
        <v>181</v>
      </c>
      <c r="AT129" s="15" t="s">
        <v>178</v>
      </c>
      <c r="AU129" s="15" t="s">
        <v>72</v>
      </c>
      <c r="AY129" s="15" t="s">
        <v>163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5" t="s">
        <v>80</v>
      </c>
      <c r="BK129" s="203">
        <f>ROUND(I129*H129,2)</f>
        <v>0</v>
      </c>
      <c r="BL129" s="15" t="s">
        <v>162</v>
      </c>
      <c r="BM129" s="15" t="s">
        <v>804</v>
      </c>
    </row>
    <row r="130" s="1" customFormat="1">
      <c r="B130" s="36"/>
      <c r="C130" s="37"/>
      <c r="D130" s="204" t="s">
        <v>165</v>
      </c>
      <c r="E130" s="37"/>
      <c r="F130" s="205" t="s">
        <v>803</v>
      </c>
      <c r="G130" s="37"/>
      <c r="H130" s="37"/>
      <c r="I130" s="141"/>
      <c r="J130" s="37"/>
      <c r="K130" s="37"/>
      <c r="L130" s="41"/>
      <c r="M130" s="206"/>
      <c r="N130" s="77"/>
      <c r="O130" s="77"/>
      <c r="P130" s="77"/>
      <c r="Q130" s="77"/>
      <c r="R130" s="77"/>
      <c r="S130" s="77"/>
      <c r="T130" s="78"/>
      <c r="AT130" s="15" t="s">
        <v>165</v>
      </c>
      <c r="AU130" s="15" t="s">
        <v>72</v>
      </c>
    </row>
    <row r="131" s="10" customFormat="1">
      <c r="B131" s="208"/>
      <c r="C131" s="209"/>
      <c r="D131" s="204" t="s">
        <v>169</v>
      </c>
      <c r="E131" s="210" t="s">
        <v>1</v>
      </c>
      <c r="F131" s="211" t="s">
        <v>408</v>
      </c>
      <c r="G131" s="209"/>
      <c r="H131" s="212">
        <v>200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169</v>
      </c>
      <c r="AU131" s="218" t="s">
        <v>72</v>
      </c>
      <c r="AV131" s="10" t="s">
        <v>82</v>
      </c>
      <c r="AW131" s="10" t="s">
        <v>34</v>
      </c>
      <c r="AX131" s="10" t="s">
        <v>80</v>
      </c>
      <c r="AY131" s="218" t="s">
        <v>163</v>
      </c>
    </row>
    <row r="132" s="1" customFormat="1" ht="22.5" customHeight="1">
      <c r="B132" s="36"/>
      <c r="C132" s="229" t="s">
        <v>8</v>
      </c>
      <c r="D132" s="229" t="s">
        <v>178</v>
      </c>
      <c r="E132" s="230" t="s">
        <v>805</v>
      </c>
      <c r="F132" s="231" t="s">
        <v>806</v>
      </c>
      <c r="G132" s="232" t="s">
        <v>173</v>
      </c>
      <c r="H132" s="233">
        <v>200</v>
      </c>
      <c r="I132" s="234"/>
      <c r="J132" s="235">
        <f>ROUND(I132*H132,2)</f>
        <v>0</v>
      </c>
      <c r="K132" s="231" t="s">
        <v>161</v>
      </c>
      <c r="L132" s="236"/>
      <c r="M132" s="237" t="s">
        <v>1</v>
      </c>
      <c r="N132" s="238" t="s">
        <v>43</v>
      </c>
      <c r="O132" s="77"/>
      <c r="P132" s="201">
        <f>O132*H132</f>
        <v>0</v>
      </c>
      <c r="Q132" s="201">
        <v>4.0000000000000003E-05</v>
      </c>
      <c r="R132" s="201">
        <f>Q132*H132</f>
        <v>0.0080000000000000002</v>
      </c>
      <c r="S132" s="201">
        <v>0</v>
      </c>
      <c r="T132" s="202">
        <f>S132*H132</f>
        <v>0</v>
      </c>
      <c r="AR132" s="15" t="s">
        <v>181</v>
      </c>
      <c r="AT132" s="15" t="s">
        <v>178</v>
      </c>
      <c r="AU132" s="15" t="s">
        <v>72</v>
      </c>
      <c r="AY132" s="15" t="s">
        <v>163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5" t="s">
        <v>80</v>
      </c>
      <c r="BK132" s="203">
        <f>ROUND(I132*H132,2)</f>
        <v>0</v>
      </c>
      <c r="BL132" s="15" t="s">
        <v>162</v>
      </c>
      <c r="BM132" s="15" t="s">
        <v>807</v>
      </c>
    </row>
    <row r="133" s="1" customFormat="1">
      <c r="B133" s="36"/>
      <c r="C133" s="37"/>
      <c r="D133" s="204" t="s">
        <v>165</v>
      </c>
      <c r="E133" s="37"/>
      <c r="F133" s="205" t="s">
        <v>806</v>
      </c>
      <c r="G133" s="37"/>
      <c r="H133" s="37"/>
      <c r="I133" s="141"/>
      <c r="J133" s="37"/>
      <c r="K133" s="37"/>
      <c r="L133" s="41"/>
      <c r="M133" s="206"/>
      <c r="N133" s="77"/>
      <c r="O133" s="77"/>
      <c r="P133" s="77"/>
      <c r="Q133" s="77"/>
      <c r="R133" s="77"/>
      <c r="S133" s="77"/>
      <c r="T133" s="78"/>
      <c r="AT133" s="15" t="s">
        <v>165</v>
      </c>
      <c r="AU133" s="15" t="s">
        <v>72</v>
      </c>
    </row>
    <row r="134" s="10" customFormat="1">
      <c r="B134" s="208"/>
      <c r="C134" s="209"/>
      <c r="D134" s="204" t="s">
        <v>169</v>
      </c>
      <c r="E134" s="210" t="s">
        <v>1</v>
      </c>
      <c r="F134" s="211" t="s">
        <v>408</v>
      </c>
      <c r="G134" s="209"/>
      <c r="H134" s="212">
        <v>200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169</v>
      </c>
      <c r="AU134" s="218" t="s">
        <v>72</v>
      </c>
      <c r="AV134" s="10" t="s">
        <v>82</v>
      </c>
      <c r="AW134" s="10" t="s">
        <v>34</v>
      </c>
      <c r="AX134" s="10" t="s">
        <v>80</v>
      </c>
      <c r="AY134" s="218" t="s">
        <v>163</v>
      </c>
    </row>
    <row r="135" s="1" customFormat="1" ht="22.5" customHeight="1">
      <c r="B135" s="36"/>
      <c r="C135" s="192" t="s">
        <v>248</v>
      </c>
      <c r="D135" s="192" t="s">
        <v>157</v>
      </c>
      <c r="E135" s="193" t="s">
        <v>306</v>
      </c>
      <c r="F135" s="194" t="s">
        <v>307</v>
      </c>
      <c r="G135" s="195" t="s">
        <v>173</v>
      </c>
      <c r="H135" s="196">
        <v>110</v>
      </c>
      <c r="I135" s="197"/>
      <c r="J135" s="198">
        <f>ROUND(I135*H135,2)</f>
        <v>0</v>
      </c>
      <c r="K135" s="194" t="s">
        <v>161</v>
      </c>
      <c r="L135" s="41"/>
      <c r="M135" s="199" t="s">
        <v>1</v>
      </c>
      <c r="N135" s="200" t="s">
        <v>43</v>
      </c>
      <c r="O135" s="77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5" t="s">
        <v>162</v>
      </c>
      <c r="AT135" s="15" t="s">
        <v>157</v>
      </c>
      <c r="AU135" s="15" t="s">
        <v>72</v>
      </c>
      <c r="AY135" s="15" t="s">
        <v>163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5" t="s">
        <v>80</v>
      </c>
      <c r="BK135" s="203">
        <f>ROUND(I135*H135,2)</f>
        <v>0</v>
      </c>
      <c r="BL135" s="15" t="s">
        <v>162</v>
      </c>
      <c r="BM135" s="15" t="s">
        <v>808</v>
      </c>
    </row>
    <row r="136" s="1" customFormat="1">
      <c r="B136" s="36"/>
      <c r="C136" s="37"/>
      <c r="D136" s="204" t="s">
        <v>165</v>
      </c>
      <c r="E136" s="37"/>
      <c r="F136" s="205" t="s">
        <v>309</v>
      </c>
      <c r="G136" s="37"/>
      <c r="H136" s="37"/>
      <c r="I136" s="141"/>
      <c r="J136" s="37"/>
      <c r="K136" s="37"/>
      <c r="L136" s="41"/>
      <c r="M136" s="206"/>
      <c r="N136" s="77"/>
      <c r="O136" s="77"/>
      <c r="P136" s="77"/>
      <c r="Q136" s="77"/>
      <c r="R136" s="77"/>
      <c r="S136" s="77"/>
      <c r="T136" s="78"/>
      <c r="AT136" s="15" t="s">
        <v>165</v>
      </c>
      <c r="AU136" s="15" t="s">
        <v>72</v>
      </c>
    </row>
    <row r="137" s="1" customFormat="1">
      <c r="B137" s="36"/>
      <c r="C137" s="37"/>
      <c r="D137" s="204" t="s">
        <v>167</v>
      </c>
      <c r="E137" s="37"/>
      <c r="F137" s="207" t="s">
        <v>310</v>
      </c>
      <c r="G137" s="37"/>
      <c r="H137" s="37"/>
      <c r="I137" s="141"/>
      <c r="J137" s="37"/>
      <c r="K137" s="37"/>
      <c r="L137" s="41"/>
      <c r="M137" s="206"/>
      <c r="N137" s="77"/>
      <c r="O137" s="77"/>
      <c r="P137" s="77"/>
      <c r="Q137" s="77"/>
      <c r="R137" s="77"/>
      <c r="S137" s="77"/>
      <c r="T137" s="78"/>
      <c r="AT137" s="15" t="s">
        <v>167</v>
      </c>
      <c r="AU137" s="15" t="s">
        <v>72</v>
      </c>
    </row>
    <row r="138" s="10" customFormat="1">
      <c r="B138" s="208"/>
      <c r="C138" s="209"/>
      <c r="D138" s="204" t="s">
        <v>169</v>
      </c>
      <c r="E138" s="210" t="s">
        <v>1</v>
      </c>
      <c r="F138" s="211" t="s">
        <v>809</v>
      </c>
      <c r="G138" s="209"/>
      <c r="H138" s="212">
        <v>110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169</v>
      </c>
      <c r="AU138" s="218" t="s">
        <v>72</v>
      </c>
      <c r="AV138" s="10" t="s">
        <v>82</v>
      </c>
      <c r="AW138" s="10" t="s">
        <v>34</v>
      </c>
      <c r="AX138" s="10" t="s">
        <v>80</v>
      </c>
      <c r="AY138" s="218" t="s">
        <v>163</v>
      </c>
    </row>
    <row r="139" s="1" customFormat="1" ht="22.5" customHeight="1">
      <c r="B139" s="36"/>
      <c r="C139" s="192" t="s">
        <v>253</v>
      </c>
      <c r="D139" s="192" t="s">
        <v>157</v>
      </c>
      <c r="E139" s="193" t="s">
        <v>313</v>
      </c>
      <c r="F139" s="194" t="s">
        <v>314</v>
      </c>
      <c r="G139" s="195" t="s">
        <v>271</v>
      </c>
      <c r="H139" s="196">
        <v>33.405999999999999</v>
      </c>
      <c r="I139" s="197"/>
      <c r="J139" s="198">
        <f>ROUND(I139*H139,2)</f>
        <v>0</v>
      </c>
      <c r="K139" s="194" t="s">
        <v>161</v>
      </c>
      <c r="L139" s="41"/>
      <c r="M139" s="199" t="s">
        <v>1</v>
      </c>
      <c r="N139" s="200" t="s">
        <v>43</v>
      </c>
      <c r="O139" s="77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5" t="s">
        <v>162</v>
      </c>
      <c r="AT139" s="15" t="s">
        <v>157</v>
      </c>
      <c r="AU139" s="15" t="s">
        <v>72</v>
      </c>
      <c r="AY139" s="15" t="s">
        <v>163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5" t="s">
        <v>80</v>
      </c>
      <c r="BK139" s="203">
        <f>ROUND(I139*H139,2)</f>
        <v>0</v>
      </c>
      <c r="BL139" s="15" t="s">
        <v>162</v>
      </c>
      <c r="BM139" s="15" t="s">
        <v>810</v>
      </c>
    </row>
    <row r="140" s="1" customFormat="1">
      <c r="B140" s="36"/>
      <c r="C140" s="37"/>
      <c r="D140" s="204" t="s">
        <v>165</v>
      </c>
      <c r="E140" s="37"/>
      <c r="F140" s="205" t="s">
        <v>316</v>
      </c>
      <c r="G140" s="37"/>
      <c r="H140" s="37"/>
      <c r="I140" s="141"/>
      <c r="J140" s="37"/>
      <c r="K140" s="37"/>
      <c r="L140" s="41"/>
      <c r="M140" s="206"/>
      <c r="N140" s="77"/>
      <c r="O140" s="77"/>
      <c r="P140" s="77"/>
      <c r="Q140" s="77"/>
      <c r="R140" s="77"/>
      <c r="S140" s="77"/>
      <c r="T140" s="78"/>
      <c r="AT140" s="15" t="s">
        <v>165</v>
      </c>
      <c r="AU140" s="15" t="s">
        <v>72</v>
      </c>
    </row>
    <row r="141" s="11" customFormat="1">
      <c r="B141" s="219"/>
      <c r="C141" s="220"/>
      <c r="D141" s="204" t="s">
        <v>169</v>
      </c>
      <c r="E141" s="221" t="s">
        <v>1</v>
      </c>
      <c r="F141" s="222" t="s">
        <v>651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169</v>
      </c>
      <c r="AU141" s="228" t="s">
        <v>72</v>
      </c>
      <c r="AV141" s="11" t="s">
        <v>80</v>
      </c>
      <c r="AW141" s="11" t="s">
        <v>34</v>
      </c>
      <c r="AX141" s="11" t="s">
        <v>72</v>
      </c>
      <c r="AY141" s="228" t="s">
        <v>163</v>
      </c>
    </row>
    <row r="142" s="10" customFormat="1">
      <c r="B142" s="208"/>
      <c r="C142" s="209"/>
      <c r="D142" s="204" t="s">
        <v>169</v>
      </c>
      <c r="E142" s="210" t="s">
        <v>1</v>
      </c>
      <c r="F142" s="211" t="s">
        <v>811</v>
      </c>
      <c r="G142" s="209"/>
      <c r="H142" s="212">
        <v>33.200000000000003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169</v>
      </c>
      <c r="AU142" s="218" t="s">
        <v>72</v>
      </c>
      <c r="AV142" s="10" t="s">
        <v>82</v>
      </c>
      <c r="AW142" s="10" t="s">
        <v>34</v>
      </c>
      <c r="AX142" s="10" t="s">
        <v>72</v>
      </c>
      <c r="AY142" s="218" t="s">
        <v>163</v>
      </c>
    </row>
    <row r="143" s="11" customFormat="1">
      <c r="B143" s="219"/>
      <c r="C143" s="220"/>
      <c r="D143" s="204" t="s">
        <v>169</v>
      </c>
      <c r="E143" s="221" t="s">
        <v>1</v>
      </c>
      <c r="F143" s="222" t="s">
        <v>653</v>
      </c>
      <c r="G143" s="220"/>
      <c r="H143" s="221" t="s">
        <v>1</v>
      </c>
      <c r="I143" s="223"/>
      <c r="J143" s="220"/>
      <c r="K143" s="220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169</v>
      </c>
      <c r="AU143" s="228" t="s">
        <v>72</v>
      </c>
      <c r="AV143" s="11" t="s">
        <v>80</v>
      </c>
      <c r="AW143" s="11" t="s">
        <v>34</v>
      </c>
      <c r="AX143" s="11" t="s">
        <v>72</v>
      </c>
      <c r="AY143" s="228" t="s">
        <v>163</v>
      </c>
    </row>
    <row r="144" s="10" customFormat="1">
      <c r="B144" s="208"/>
      <c r="C144" s="209"/>
      <c r="D144" s="204" t="s">
        <v>169</v>
      </c>
      <c r="E144" s="210" t="s">
        <v>1</v>
      </c>
      <c r="F144" s="211" t="s">
        <v>812</v>
      </c>
      <c r="G144" s="209"/>
      <c r="H144" s="212">
        <v>0.20599999999999999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169</v>
      </c>
      <c r="AU144" s="218" t="s">
        <v>72</v>
      </c>
      <c r="AV144" s="10" t="s">
        <v>82</v>
      </c>
      <c r="AW144" s="10" t="s">
        <v>34</v>
      </c>
      <c r="AX144" s="10" t="s">
        <v>72</v>
      </c>
      <c r="AY144" s="218" t="s">
        <v>163</v>
      </c>
    </row>
    <row r="145" s="12" customFormat="1">
      <c r="B145" s="239"/>
      <c r="C145" s="240"/>
      <c r="D145" s="204" t="s">
        <v>169</v>
      </c>
      <c r="E145" s="241" t="s">
        <v>1</v>
      </c>
      <c r="F145" s="242" t="s">
        <v>190</v>
      </c>
      <c r="G145" s="240"/>
      <c r="H145" s="243">
        <v>33.405999999999999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169</v>
      </c>
      <c r="AU145" s="249" t="s">
        <v>72</v>
      </c>
      <c r="AV145" s="12" t="s">
        <v>162</v>
      </c>
      <c r="AW145" s="12" t="s">
        <v>34</v>
      </c>
      <c r="AX145" s="12" t="s">
        <v>80</v>
      </c>
      <c r="AY145" s="249" t="s">
        <v>163</v>
      </c>
    </row>
    <row r="146" s="1" customFormat="1" ht="22.5" customHeight="1">
      <c r="B146" s="36"/>
      <c r="C146" s="192" t="s">
        <v>260</v>
      </c>
      <c r="D146" s="192" t="s">
        <v>157</v>
      </c>
      <c r="E146" s="193" t="s">
        <v>322</v>
      </c>
      <c r="F146" s="194" t="s">
        <v>323</v>
      </c>
      <c r="G146" s="195" t="s">
        <v>271</v>
      </c>
      <c r="H146" s="196">
        <v>33.200000000000003</v>
      </c>
      <c r="I146" s="197"/>
      <c r="J146" s="198">
        <f>ROUND(I146*H146,2)</f>
        <v>0</v>
      </c>
      <c r="K146" s="194" t="s">
        <v>161</v>
      </c>
      <c r="L146" s="41"/>
      <c r="M146" s="199" t="s">
        <v>1</v>
      </c>
      <c r="N146" s="200" t="s">
        <v>43</v>
      </c>
      <c r="O146" s="77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5" t="s">
        <v>162</v>
      </c>
      <c r="AT146" s="15" t="s">
        <v>157</v>
      </c>
      <c r="AU146" s="15" t="s">
        <v>72</v>
      </c>
      <c r="AY146" s="15" t="s">
        <v>163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5" t="s">
        <v>80</v>
      </c>
      <c r="BK146" s="203">
        <f>ROUND(I146*H146,2)</f>
        <v>0</v>
      </c>
      <c r="BL146" s="15" t="s">
        <v>162</v>
      </c>
      <c r="BM146" s="15" t="s">
        <v>813</v>
      </c>
    </row>
    <row r="147" s="1" customFormat="1">
      <c r="B147" s="36"/>
      <c r="C147" s="37"/>
      <c r="D147" s="204" t="s">
        <v>165</v>
      </c>
      <c r="E147" s="37"/>
      <c r="F147" s="205" t="s">
        <v>325</v>
      </c>
      <c r="G147" s="37"/>
      <c r="H147" s="37"/>
      <c r="I147" s="141"/>
      <c r="J147" s="37"/>
      <c r="K147" s="37"/>
      <c r="L147" s="41"/>
      <c r="M147" s="206"/>
      <c r="N147" s="77"/>
      <c r="O147" s="77"/>
      <c r="P147" s="77"/>
      <c r="Q147" s="77"/>
      <c r="R147" s="77"/>
      <c r="S147" s="77"/>
      <c r="T147" s="78"/>
      <c r="AT147" s="15" t="s">
        <v>165</v>
      </c>
      <c r="AU147" s="15" t="s">
        <v>72</v>
      </c>
    </row>
    <row r="148" s="11" customFormat="1">
      <c r="B148" s="219"/>
      <c r="C148" s="220"/>
      <c r="D148" s="204" t="s">
        <v>169</v>
      </c>
      <c r="E148" s="221" t="s">
        <v>1</v>
      </c>
      <c r="F148" s="222" t="s">
        <v>651</v>
      </c>
      <c r="G148" s="220"/>
      <c r="H148" s="221" t="s">
        <v>1</v>
      </c>
      <c r="I148" s="223"/>
      <c r="J148" s="220"/>
      <c r="K148" s="220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169</v>
      </c>
      <c r="AU148" s="228" t="s">
        <v>72</v>
      </c>
      <c r="AV148" s="11" t="s">
        <v>80</v>
      </c>
      <c r="AW148" s="11" t="s">
        <v>34</v>
      </c>
      <c r="AX148" s="11" t="s">
        <v>72</v>
      </c>
      <c r="AY148" s="228" t="s">
        <v>163</v>
      </c>
    </row>
    <row r="149" s="10" customFormat="1">
      <c r="B149" s="208"/>
      <c r="C149" s="209"/>
      <c r="D149" s="204" t="s">
        <v>169</v>
      </c>
      <c r="E149" s="210" t="s">
        <v>1</v>
      </c>
      <c r="F149" s="211" t="s">
        <v>811</v>
      </c>
      <c r="G149" s="209"/>
      <c r="H149" s="212">
        <v>33.200000000000003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169</v>
      </c>
      <c r="AU149" s="218" t="s">
        <v>72</v>
      </c>
      <c r="AV149" s="10" t="s">
        <v>82</v>
      </c>
      <c r="AW149" s="10" t="s">
        <v>34</v>
      </c>
      <c r="AX149" s="10" t="s">
        <v>80</v>
      </c>
      <c r="AY149" s="218" t="s">
        <v>163</v>
      </c>
    </row>
    <row r="150" s="1" customFormat="1" ht="22.5" customHeight="1">
      <c r="B150" s="36"/>
      <c r="C150" s="192" t="s">
        <v>268</v>
      </c>
      <c r="D150" s="192" t="s">
        <v>157</v>
      </c>
      <c r="E150" s="193" t="s">
        <v>299</v>
      </c>
      <c r="F150" s="194" t="s">
        <v>300</v>
      </c>
      <c r="G150" s="195" t="s">
        <v>271</v>
      </c>
      <c r="H150" s="196">
        <v>0.20599999999999999</v>
      </c>
      <c r="I150" s="197"/>
      <c r="J150" s="198">
        <f>ROUND(I150*H150,2)</f>
        <v>0</v>
      </c>
      <c r="K150" s="194" t="s">
        <v>161</v>
      </c>
      <c r="L150" s="41"/>
      <c r="M150" s="199" t="s">
        <v>1</v>
      </c>
      <c r="N150" s="200" t="s">
        <v>43</v>
      </c>
      <c r="O150" s="77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5" t="s">
        <v>162</v>
      </c>
      <c r="AT150" s="15" t="s">
        <v>157</v>
      </c>
      <c r="AU150" s="15" t="s">
        <v>72</v>
      </c>
      <c r="AY150" s="15" t="s">
        <v>163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5" t="s">
        <v>80</v>
      </c>
      <c r="BK150" s="203">
        <f>ROUND(I150*H150,2)</f>
        <v>0</v>
      </c>
      <c r="BL150" s="15" t="s">
        <v>162</v>
      </c>
      <c r="BM150" s="15" t="s">
        <v>814</v>
      </c>
    </row>
    <row r="151" s="1" customFormat="1">
      <c r="B151" s="36"/>
      <c r="C151" s="37"/>
      <c r="D151" s="204" t="s">
        <v>165</v>
      </c>
      <c r="E151" s="37"/>
      <c r="F151" s="205" t="s">
        <v>302</v>
      </c>
      <c r="G151" s="37"/>
      <c r="H151" s="37"/>
      <c r="I151" s="141"/>
      <c r="J151" s="37"/>
      <c r="K151" s="37"/>
      <c r="L151" s="41"/>
      <c r="M151" s="206"/>
      <c r="N151" s="77"/>
      <c r="O151" s="77"/>
      <c r="P151" s="77"/>
      <c r="Q151" s="77"/>
      <c r="R151" s="77"/>
      <c r="S151" s="77"/>
      <c r="T151" s="78"/>
      <c r="AT151" s="15" t="s">
        <v>165</v>
      </c>
      <c r="AU151" s="15" t="s">
        <v>72</v>
      </c>
    </row>
    <row r="152" s="11" customFormat="1">
      <c r="B152" s="219"/>
      <c r="C152" s="220"/>
      <c r="D152" s="204" t="s">
        <v>169</v>
      </c>
      <c r="E152" s="221" t="s">
        <v>1</v>
      </c>
      <c r="F152" s="222" t="s">
        <v>576</v>
      </c>
      <c r="G152" s="220"/>
      <c r="H152" s="221" t="s">
        <v>1</v>
      </c>
      <c r="I152" s="223"/>
      <c r="J152" s="220"/>
      <c r="K152" s="220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169</v>
      </c>
      <c r="AU152" s="228" t="s">
        <v>72</v>
      </c>
      <c r="AV152" s="11" t="s">
        <v>80</v>
      </c>
      <c r="AW152" s="11" t="s">
        <v>34</v>
      </c>
      <c r="AX152" s="11" t="s">
        <v>72</v>
      </c>
      <c r="AY152" s="228" t="s">
        <v>163</v>
      </c>
    </row>
    <row r="153" s="10" customFormat="1">
      <c r="B153" s="208"/>
      <c r="C153" s="209"/>
      <c r="D153" s="204" t="s">
        <v>169</v>
      </c>
      <c r="E153" s="210" t="s">
        <v>1</v>
      </c>
      <c r="F153" s="211" t="s">
        <v>812</v>
      </c>
      <c r="G153" s="209"/>
      <c r="H153" s="212">
        <v>0.20599999999999999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169</v>
      </c>
      <c r="AU153" s="218" t="s">
        <v>72</v>
      </c>
      <c r="AV153" s="10" t="s">
        <v>82</v>
      </c>
      <c r="AW153" s="10" t="s">
        <v>34</v>
      </c>
      <c r="AX153" s="10" t="s">
        <v>80</v>
      </c>
      <c r="AY153" s="218" t="s">
        <v>163</v>
      </c>
    </row>
    <row r="154" s="1" customFormat="1" ht="22.5" customHeight="1">
      <c r="B154" s="36"/>
      <c r="C154" s="192" t="s">
        <v>274</v>
      </c>
      <c r="D154" s="192" t="s">
        <v>157</v>
      </c>
      <c r="E154" s="193" t="s">
        <v>358</v>
      </c>
      <c r="F154" s="194" t="s">
        <v>359</v>
      </c>
      <c r="G154" s="195" t="s">
        <v>271</v>
      </c>
      <c r="H154" s="196">
        <v>0.20599999999999999</v>
      </c>
      <c r="I154" s="197"/>
      <c r="J154" s="198">
        <f>ROUND(I154*H154,2)</f>
        <v>0</v>
      </c>
      <c r="K154" s="194" t="s">
        <v>161</v>
      </c>
      <c r="L154" s="41"/>
      <c r="M154" s="199" t="s">
        <v>1</v>
      </c>
      <c r="N154" s="200" t="s">
        <v>43</v>
      </c>
      <c r="O154" s="77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5" t="s">
        <v>162</v>
      </c>
      <c r="AT154" s="15" t="s">
        <v>157</v>
      </c>
      <c r="AU154" s="15" t="s">
        <v>72</v>
      </c>
      <c r="AY154" s="15" t="s">
        <v>163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5" t="s">
        <v>80</v>
      </c>
      <c r="BK154" s="203">
        <f>ROUND(I154*H154,2)</f>
        <v>0</v>
      </c>
      <c r="BL154" s="15" t="s">
        <v>162</v>
      </c>
      <c r="BM154" s="15" t="s">
        <v>815</v>
      </c>
    </row>
    <row r="155" s="1" customFormat="1">
      <c r="B155" s="36"/>
      <c r="C155" s="37"/>
      <c r="D155" s="204" t="s">
        <v>165</v>
      </c>
      <c r="E155" s="37"/>
      <c r="F155" s="205" t="s">
        <v>361</v>
      </c>
      <c r="G155" s="37"/>
      <c r="H155" s="37"/>
      <c r="I155" s="141"/>
      <c r="J155" s="37"/>
      <c r="K155" s="37"/>
      <c r="L155" s="41"/>
      <c r="M155" s="206"/>
      <c r="N155" s="77"/>
      <c r="O155" s="77"/>
      <c r="P155" s="77"/>
      <c r="Q155" s="77"/>
      <c r="R155" s="77"/>
      <c r="S155" s="77"/>
      <c r="T155" s="78"/>
      <c r="AT155" s="15" t="s">
        <v>165</v>
      </c>
      <c r="AU155" s="15" t="s">
        <v>72</v>
      </c>
    </row>
    <row r="156" s="11" customFormat="1">
      <c r="B156" s="219"/>
      <c r="C156" s="220"/>
      <c r="D156" s="204" t="s">
        <v>169</v>
      </c>
      <c r="E156" s="221" t="s">
        <v>1</v>
      </c>
      <c r="F156" s="222" t="s">
        <v>576</v>
      </c>
      <c r="G156" s="220"/>
      <c r="H156" s="221" t="s">
        <v>1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169</v>
      </c>
      <c r="AU156" s="228" t="s">
        <v>72</v>
      </c>
      <c r="AV156" s="11" t="s">
        <v>80</v>
      </c>
      <c r="AW156" s="11" t="s">
        <v>34</v>
      </c>
      <c r="AX156" s="11" t="s">
        <v>72</v>
      </c>
      <c r="AY156" s="228" t="s">
        <v>163</v>
      </c>
    </row>
    <row r="157" s="10" customFormat="1">
      <c r="B157" s="208"/>
      <c r="C157" s="209"/>
      <c r="D157" s="204" t="s">
        <v>169</v>
      </c>
      <c r="E157" s="210" t="s">
        <v>1</v>
      </c>
      <c r="F157" s="211" t="s">
        <v>812</v>
      </c>
      <c r="G157" s="209"/>
      <c r="H157" s="212">
        <v>0.20599999999999999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169</v>
      </c>
      <c r="AU157" s="218" t="s">
        <v>72</v>
      </c>
      <c r="AV157" s="10" t="s">
        <v>82</v>
      </c>
      <c r="AW157" s="10" t="s">
        <v>34</v>
      </c>
      <c r="AX157" s="10" t="s">
        <v>80</v>
      </c>
      <c r="AY157" s="218" t="s">
        <v>163</v>
      </c>
    </row>
    <row r="158" s="1" customFormat="1" ht="22.5" customHeight="1">
      <c r="B158" s="36"/>
      <c r="C158" s="192" t="s">
        <v>7</v>
      </c>
      <c r="D158" s="192" t="s">
        <v>157</v>
      </c>
      <c r="E158" s="193" t="s">
        <v>330</v>
      </c>
      <c r="F158" s="194" t="s">
        <v>331</v>
      </c>
      <c r="G158" s="195" t="s">
        <v>271</v>
      </c>
      <c r="H158" s="196">
        <v>66.373999999999995</v>
      </c>
      <c r="I158" s="197"/>
      <c r="J158" s="198">
        <f>ROUND(I158*H158,2)</f>
        <v>0</v>
      </c>
      <c r="K158" s="194" t="s">
        <v>161</v>
      </c>
      <c r="L158" s="41"/>
      <c r="M158" s="199" t="s">
        <v>1</v>
      </c>
      <c r="N158" s="200" t="s">
        <v>43</v>
      </c>
      <c r="O158" s="77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5" t="s">
        <v>162</v>
      </c>
      <c r="AT158" s="15" t="s">
        <v>157</v>
      </c>
      <c r="AU158" s="15" t="s">
        <v>72</v>
      </c>
      <c r="AY158" s="15" t="s">
        <v>163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5" t="s">
        <v>80</v>
      </c>
      <c r="BK158" s="203">
        <f>ROUND(I158*H158,2)</f>
        <v>0</v>
      </c>
      <c r="BL158" s="15" t="s">
        <v>162</v>
      </c>
      <c r="BM158" s="15" t="s">
        <v>816</v>
      </c>
    </row>
    <row r="159" s="1" customFormat="1">
      <c r="B159" s="36"/>
      <c r="C159" s="37"/>
      <c r="D159" s="204" t="s">
        <v>165</v>
      </c>
      <c r="E159" s="37"/>
      <c r="F159" s="205" t="s">
        <v>333</v>
      </c>
      <c r="G159" s="37"/>
      <c r="H159" s="37"/>
      <c r="I159" s="141"/>
      <c r="J159" s="37"/>
      <c r="K159" s="37"/>
      <c r="L159" s="41"/>
      <c r="M159" s="206"/>
      <c r="N159" s="77"/>
      <c r="O159" s="77"/>
      <c r="P159" s="77"/>
      <c r="Q159" s="77"/>
      <c r="R159" s="77"/>
      <c r="S159" s="77"/>
      <c r="T159" s="78"/>
      <c r="AT159" s="15" t="s">
        <v>165</v>
      </c>
      <c r="AU159" s="15" t="s">
        <v>72</v>
      </c>
    </row>
    <row r="160" s="11" customFormat="1">
      <c r="B160" s="219"/>
      <c r="C160" s="220"/>
      <c r="D160" s="204" t="s">
        <v>169</v>
      </c>
      <c r="E160" s="221" t="s">
        <v>1</v>
      </c>
      <c r="F160" s="222" t="s">
        <v>334</v>
      </c>
      <c r="G160" s="220"/>
      <c r="H160" s="221" t="s">
        <v>1</v>
      </c>
      <c r="I160" s="223"/>
      <c r="J160" s="220"/>
      <c r="K160" s="220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169</v>
      </c>
      <c r="AU160" s="228" t="s">
        <v>72</v>
      </c>
      <c r="AV160" s="11" t="s">
        <v>80</v>
      </c>
      <c r="AW160" s="11" t="s">
        <v>34</v>
      </c>
      <c r="AX160" s="11" t="s">
        <v>72</v>
      </c>
      <c r="AY160" s="228" t="s">
        <v>163</v>
      </c>
    </row>
    <row r="161" s="10" customFormat="1">
      <c r="B161" s="208"/>
      <c r="C161" s="209"/>
      <c r="D161" s="204" t="s">
        <v>169</v>
      </c>
      <c r="E161" s="210" t="s">
        <v>1</v>
      </c>
      <c r="F161" s="211" t="s">
        <v>817</v>
      </c>
      <c r="G161" s="209"/>
      <c r="H161" s="212">
        <v>66.373999999999995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169</v>
      </c>
      <c r="AU161" s="218" t="s">
        <v>72</v>
      </c>
      <c r="AV161" s="10" t="s">
        <v>82</v>
      </c>
      <c r="AW161" s="10" t="s">
        <v>34</v>
      </c>
      <c r="AX161" s="10" t="s">
        <v>80</v>
      </c>
      <c r="AY161" s="218" t="s">
        <v>163</v>
      </c>
    </row>
    <row r="162" s="1" customFormat="1" ht="22.5" customHeight="1">
      <c r="B162" s="36"/>
      <c r="C162" s="192" t="s">
        <v>285</v>
      </c>
      <c r="D162" s="192" t="s">
        <v>157</v>
      </c>
      <c r="E162" s="193" t="s">
        <v>337</v>
      </c>
      <c r="F162" s="194" t="s">
        <v>338</v>
      </c>
      <c r="G162" s="195" t="s">
        <v>271</v>
      </c>
      <c r="H162" s="196">
        <v>33.186999999999998</v>
      </c>
      <c r="I162" s="197"/>
      <c r="J162" s="198">
        <f>ROUND(I162*H162,2)</f>
        <v>0</v>
      </c>
      <c r="K162" s="194" t="s">
        <v>161</v>
      </c>
      <c r="L162" s="41"/>
      <c r="M162" s="199" t="s">
        <v>1</v>
      </c>
      <c r="N162" s="200" t="s">
        <v>43</v>
      </c>
      <c r="O162" s="77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5" t="s">
        <v>162</v>
      </c>
      <c r="AT162" s="15" t="s">
        <v>157</v>
      </c>
      <c r="AU162" s="15" t="s">
        <v>72</v>
      </c>
      <c r="AY162" s="15" t="s">
        <v>163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5" t="s">
        <v>80</v>
      </c>
      <c r="BK162" s="203">
        <f>ROUND(I162*H162,2)</f>
        <v>0</v>
      </c>
      <c r="BL162" s="15" t="s">
        <v>162</v>
      </c>
      <c r="BM162" s="15" t="s">
        <v>818</v>
      </c>
    </row>
    <row r="163" s="1" customFormat="1">
      <c r="B163" s="36"/>
      <c r="C163" s="37"/>
      <c r="D163" s="204" t="s">
        <v>165</v>
      </c>
      <c r="E163" s="37"/>
      <c r="F163" s="205" t="s">
        <v>340</v>
      </c>
      <c r="G163" s="37"/>
      <c r="H163" s="37"/>
      <c r="I163" s="141"/>
      <c r="J163" s="37"/>
      <c r="K163" s="37"/>
      <c r="L163" s="41"/>
      <c r="M163" s="206"/>
      <c r="N163" s="77"/>
      <c r="O163" s="77"/>
      <c r="P163" s="77"/>
      <c r="Q163" s="77"/>
      <c r="R163" s="77"/>
      <c r="S163" s="77"/>
      <c r="T163" s="78"/>
      <c r="AT163" s="15" t="s">
        <v>165</v>
      </c>
      <c r="AU163" s="15" t="s">
        <v>72</v>
      </c>
    </row>
    <row r="164" s="11" customFormat="1">
      <c r="B164" s="219"/>
      <c r="C164" s="220"/>
      <c r="D164" s="204" t="s">
        <v>169</v>
      </c>
      <c r="E164" s="221" t="s">
        <v>1</v>
      </c>
      <c r="F164" s="222" t="s">
        <v>736</v>
      </c>
      <c r="G164" s="220"/>
      <c r="H164" s="221" t="s">
        <v>1</v>
      </c>
      <c r="I164" s="223"/>
      <c r="J164" s="220"/>
      <c r="K164" s="220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169</v>
      </c>
      <c r="AU164" s="228" t="s">
        <v>72</v>
      </c>
      <c r="AV164" s="11" t="s">
        <v>80</v>
      </c>
      <c r="AW164" s="11" t="s">
        <v>34</v>
      </c>
      <c r="AX164" s="11" t="s">
        <v>72</v>
      </c>
      <c r="AY164" s="228" t="s">
        <v>163</v>
      </c>
    </row>
    <row r="165" s="10" customFormat="1">
      <c r="B165" s="208"/>
      <c r="C165" s="209"/>
      <c r="D165" s="204" t="s">
        <v>169</v>
      </c>
      <c r="E165" s="210" t="s">
        <v>1</v>
      </c>
      <c r="F165" s="211" t="s">
        <v>819</v>
      </c>
      <c r="G165" s="209"/>
      <c r="H165" s="212">
        <v>33.186999999999998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169</v>
      </c>
      <c r="AU165" s="218" t="s">
        <v>72</v>
      </c>
      <c r="AV165" s="10" t="s">
        <v>82</v>
      </c>
      <c r="AW165" s="10" t="s">
        <v>34</v>
      </c>
      <c r="AX165" s="10" t="s">
        <v>80</v>
      </c>
      <c r="AY165" s="218" t="s">
        <v>163</v>
      </c>
    </row>
    <row r="166" s="1" customFormat="1" ht="22.5" customHeight="1">
      <c r="B166" s="36"/>
      <c r="C166" s="192" t="s">
        <v>291</v>
      </c>
      <c r="D166" s="192" t="s">
        <v>157</v>
      </c>
      <c r="E166" s="193" t="s">
        <v>344</v>
      </c>
      <c r="F166" s="194" t="s">
        <v>345</v>
      </c>
      <c r="G166" s="195" t="s">
        <v>271</v>
      </c>
      <c r="H166" s="196">
        <v>0.32200000000000001</v>
      </c>
      <c r="I166" s="197"/>
      <c r="J166" s="198">
        <f>ROUND(I166*H166,2)</f>
        <v>0</v>
      </c>
      <c r="K166" s="194" t="s">
        <v>161</v>
      </c>
      <c r="L166" s="41"/>
      <c r="M166" s="199" t="s">
        <v>1</v>
      </c>
      <c r="N166" s="200" t="s">
        <v>43</v>
      </c>
      <c r="O166" s="77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5" t="s">
        <v>162</v>
      </c>
      <c r="AT166" s="15" t="s">
        <v>157</v>
      </c>
      <c r="AU166" s="15" t="s">
        <v>72</v>
      </c>
      <c r="AY166" s="15" t="s">
        <v>163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5" t="s">
        <v>80</v>
      </c>
      <c r="BK166" s="203">
        <f>ROUND(I166*H166,2)</f>
        <v>0</v>
      </c>
      <c r="BL166" s="15" t="s">
        <v>162</v>
      </c>
      <c r="BM166" s="15" t="s">
        <v>820</v>
      </c>
    </row>
    <row r="167" s="1" customFormat="1">
      <c r="B167" s="36"/>
      <c r="C167" s="37"/>
      <c r="D167" s="204" t="s">
        <v>165</v>
      </c>
      <c r="E167" s="37"/>
      <c r="F167" s="205" t="s">
        <v>347</v>
      </c>
      <c r="G167" s="37"/>
      <c r="H167" s="37"/>
      <c r="I167" s="141"/>
      <c r="J167" s="37"/>
      <c r="K167" s="37"/>
      <c r="L167" s="41"/>
      <c r="M167" s="206"/>
      <c r="N167" s="77"/>
      <c r="O167" s="77"/>
      <c r="P167" s="77"/>
      <c r="Q167" s="77"/>
      <c r="R167" s="77"/>
      <c r="S167" s="77"/>
      <c r="T167" s="78"/>
      <c r="AT167" s="15" t="s">
        <v>165</v>
      </c>
      <c r="AU167" s="15" t="s">
        <v>72</v>
      </c>
    </row>
    <row r="168" s="11" customFormat="1">
      <c r="B168" s="219"/>
      <c r="C168" s="220"/>
      <c r="D168" s="204" t="s">
        <v>169</v>
      </c>
      <c r="E168" s="221" t="s">
        <v>1</v>
      </c>
      <c r="F168" s="222" t="s">
        <v>663</v>
      </c>
      <c r="G168" s="220"/>
      <c r="H168" s="221" t="s">
        <v>1</v>
      </c>
      <c r="I168" s="223"/>
      <c r="J168" s="220"/>
      <c r="K168" s="220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169</v>
      </c>
      <c r="AU168" s="228" t="s">
        <v>72</v>
      </c>
      <c r="AV168" s="11" t="s">
        <v>80</v>
      </c>
      <c r="AW168" s="11" t="s">
        <v>34</v>
      </c>
      <c r="AX168" s="11" t="s">
        <v>72</v>
      </c>
      <c r="AY168" s="228" t="s">
        <v>163</v>
      </c>
    </row>
    <row r="169" s="10" customFormat="1">
      <c r="B169" s="208"/>
      <c r="C169" s="209"/>
      <c r="D169" s="204" t="s">
        <v>169</v>
      </c>
      <c r="E169" s="210" t="s">
        <v>1</v>
      </c>
      <c r="F169" s="211" t="s">
        <v>821</v>
      </c>
      <c r="G169" s="209"/>
      <c r="H169" s="212">
        <v>0.32200000000000001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169</v>
      </c>
      <c r="AU169" s="218" t="s">
        <v>72</v>
      </c>
      <c r="AV169" s="10" t="s">
        <v>82</v>
      </c>
      <c r="AW169" s="10" t="s">
        <v>34</v>
      </c>
      <c r="AX169" s="10" t="s">
        <v>80</v>
      </c>
      <c r="AY169" s="218" t="s">
        <v>163</v>
      </c>
    </row>
    <row r="170" s="1" customFormat="1" ht="22.5" customHeight="1">
      <c r="B170" s="36"/>
      <c r="C170" s="192" t="s">
        <v>298</v>
      </c>
      <c r="D170" s="192" t="s">
        <v>157</v>
      </c>
      <c r="E170" s="193" t="s">
        <v>368</v>
      </c>
      <c r="F170" s="194" t="s">
        <v>369</v>
      </c>
      <c r="G170" s="195" t="s">
        <v>173</v>
      </c>
      <c r="H170" s="196">
        <v>5</v>
      </c>
      <c r="I170" s="197"/>
      <c r="J170" s="198">
        <f>ROUND(I170*H170,2)</f>
        <v>0</v>
      </c>
      <c r="K170" s="194" t="s">
        <v>161</v>
      </c>
      <c r="L170" s="41"/>
      <c r="M170" s="199" t="s">
        <v>1</v>
      </c>
      <c r="N170" s="200" t="s">
        <v>43</v>
      </c>
      <c r="O170" s="77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5" t="s">
        <v>162</v>
      </c>
      <c r="AT170" s="15" t="s">
        <v>157</v>
      </c>
      <c r="AU170" s="15" t="s">
        <v>72</v>
      </c>
      <c r="AY170" s="15" t="s">
        <v>163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5" t="s">
        <v>80</v>
      </c>
      <c r="BK170" s="203">
        <f>ROUND(I170*H170,2)</f>
        <v>0</v>
      </c>
      <c r="BL170" s="15" t="s">
        <v>162</v>
      </c>
      <c r="BM170" s="15" t="s">
        <v>822</v>
      </c>
    </row>
    <row r="171" s="1" customFormat="1">
      <c r="B171" s="36"/>
      <c r="C171" s="37"/>
      <c r="D171" s="204" t="s">
        <v>165</v>
      </c>
      <c r="E171" s="37"/>
      <c r="F171" s="205" t="s">
        <v>371</v>
      </c>
      <c r="G171" s="37"/>
      <c r="H171" s="37"/>
      <c r="I171" s="141"/>
      <c r="J171" s="37"/>
      <c r="K171" s="37"/>
      <c r="L171" s="41"/>
      <c r="M171" s="206"/>
      <c r="N171" s="77"/>
      <c r="O171" s="77"/>
      <c r="P171" s="77"/>
      <c r="Q171" s="77"/>
      <c r="R171" s="77"/>
      <c r="S171" s="77"/>
      <c r="T171" s="78"/>
      <c r="AT171" s="15" t="s">
        <v>165</v>
      </c>
      <c r="AU171" s="15" t="s">
        <v>72</v>
      </c>
    </row>
    <row r="172" s="11" customFormat="1">
      <c r="B172" s="219"/>
      <c r="C172" s="220"/>
      <c r="D172" s="204" t="s">
        <v>169</v>
      </c>
      <c r="E172" s="221" t="s">
        <v>1</v>
      </c>
      <c r="F172" s="222" t="s">
        <v>665</v>
      </c>
      <c r="G172" s="220"/>
      <c r="H172" s="221" t="s">
        <v>1</v>
      </c>
      <c r="I172" s="223"/>
      <c r="J172" s="220"/>
      <c r="K172" s="220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169</v>
      </c>
      <c r="AU172" s="228" t="s">
        <v>72</v>
      </c>
      <c r="AV172" s="11" t="s">
        <v>80</v>
      </c>
      <c r="AW172" s="11" t="s">
        <v>34</v>
      </c>
      <c r="AX172" s="11" t="s">
        <v>72</v>
      </c>
      <c r="AY172" s="228" t="s">
        <v>163</v>
      </c>
    </row>
    <row r="173" s="10" customFormat="1">
      <c r="B173" s="208"/>
      <c r="C173" s="209"/>
      <c r="D173" s="204" t="s">
        <v>169</v>
      </c>
      <c r="E173" s="210" t="s">
        <v>1</v>
      </c>
      <c r="F173" s="211" t="s">
        <v>191</v>
      </c>
      <c r="G173" s="209"/>
      <c r="H173" s="212">
        <v>5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169</v>
      </c>
      <c r="AU173" s="218" t="s">
        <v>72</v>
      </c>
      <c r="AV173" s="10" t="s">
        <v>82</v>
      </c>
      <c r="AW173" s="10" t="s">
        <v>34</v>
      </c>
      <c r="AX173" s="10" t="s">
        <v>80</v>
      </c>
      <c r="AY173" s="218" t="s">
        <v>163</v>
      </c>
    </row>
    <row r="174" s="1" customFormat="1" ht="22.5" customHeight="1">
      <c r="B174" s="36"/>
      <c r="C174" s="192" t="s">
        <v>305</v>
      </c>
      <c r="D174" s="192" t="s">
        <v>157</v>
      </c>
      <c r="E174" s="193" t="s">
        <v>684</v>
      </c>
      <c r="F174" s="194" t="s">
        <v>685</v>
      </c>
      <c r="G174" s="195" t="s">
        <v>173</v>
      </c>
      <c r="H174" s="196">
        <v>1</v>
      </c>
      <c r="I174" s="197"/>
      <c r="J174" s="198">
        <f>ROUND(I174*H174,2)</f>
        <v>0</v>
      </c>
      <c r="K174" s="194" t="s">
        <v>161</v>
      </c>
      <c r="L174" s="41"/>
      <c r="M174" s="199" t="s">
        <v>1</v>
      </c>
      <c r="N174" s="200" t="s">
        <v>43</v>
      </c>
      <c r="O174" s="77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5" t="s">
        <v>162</v>
      </c>
      <c r="AT174" s="15" t="s">
        <v>157</v>
      </c>
      <c r="AU174" s="15" t="s">
        <v>72</v>
      </c>
      <c r="AY174" s="15" t="s">
        <v>163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5" t="s">
        <v>80</v>
      </c>
      <c r="BK174" s="203">
        <f>ROUND(I174*H174,2)</f>
        <v>0</v>
      </c>
      <c r="BL174" s="15" t="s">
        <v>162</v>
      </c>
      <c r="BM174" s="15" t="s">
        <v>823</v>
      </c>
    </row>
    <row r="175" s="1" customFormat="1">
      <c r="B175" s="36"/>
      <c r="C175" s="37"/>
      <c r="D175" s="204" t="s">
        <v>165</v>
      </c>
      <c r="E175" s="37"/>
      <c r="F175" s="205" t="s">
        <v>685</v>
      </c>
      <c r="G175" s="37"/>
      <c r="H175" s="37"/>
      <c r="I175" s="141"/>
      <c r="J175" s="37"/>
      <c r="K175" s="37"/>
      <c r="L175" s="41"/>
      <c r="M175" s="206"/>
      <c r="N175" s="77"/>
      <c r="O175" s="77"/>
      <c r="P175" s="77"/>
      <c r="Q175" s="77"/>
      <c r="R175" s="77"/>
      <c r="S175" s="77"/>
      <c r="T175" s="78"/>
      <c r="AT175" s="15" t="s">
        <v>165</v>
      </c>
      <c r="AU175" s="15" t="s">
        <v>72</v>
      </c>
    </row>
    <row r="176" s="11" customFormat="1">
      <c r="B176" s="219"/>
      <c r="C176" s="220"/>
      <c r="D176" s="204" t="s">
        <v>169</v>
      </c>
      <c r="E176" s="221" t="s">
        <v>1</v>
      </c>
      <c r="F176" s="222" t="s">
        <v>824</v>
      </c>
      <c r="G176" s="220"/>
      <c r="H176" s="221" t="s">
        <v>1</v>
      </c>
      <c r="I176" s="223"/>
      <c r="J176" s="220"/>
      <c r="K176" s="220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169</v>
      </c>
      <c r="AU176" s="228" t="s">
        <v>72</v>
      </c>
      <c r="AV176" s="11" t="s">
        <v>80</v>
      </c>
      <c r="AW176" s="11" t="s">
        <v>34</v>
      </c>
      <c r="AX176" s="11" t="s">
        <v>72</v>
      </c>
      <c r="AY176" s="228" t="s">
        <v>163</v>
      </c>
    </row>
    <row r="177" s="10" customFormat="1">
      <c r="B177" s="208"/>
      <c r="C177" s="209"/>
      <c r="D177" s="204" t="s">
        <v>169</v>
      </c>
      <c r="E177" s="210" t="s">
        <v>1</v>
      </c>
      <c r="F177" s="211" t="s">
        <v>80</v>
      </c>
      <c r="G177" s="209"/>
      <c r="H177" s="212">
        <v>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169</v>
      </c>
      <c r="AU177" s="218" t="s">
        <v>72</v>
      </c>
      <c r="AV177" s="10" t="s">
        <v>82</v>
      </c>
      <c r="AW177" s="10" t="s">
        <v>34</v>
      </c>
      <c r="AX177" s="10" t="s">
        <v>80</v>
      </c>
      <c r="AY177" s="218" t="s">
        <v>163</v>
      </c>
    </row>
    <row r="178" s="1" customFormat="1" ht="22.5" customHeight="1">
      <c r="B178" s="36"/>
      <c r="C178" s="192" t="s">
        <v>312</v>
      </c>
      <c r="D178" s="192" t="s">
        <v>157</v>
      </c>
      <c r="E178" s="193" t="s">
        <v>688</v>
      </c>
      <c r="F178" s="194" t="s">
        <v>689</v>
      </c>
      <c r="G178" s="195" t="s">
        <v>173</v>
      </c>
      <c r="H178" s="196">
        <v>1</v>
      </c>
      <c r="I178" s="197"/>
      <c r="J178" s="198">
        <f>ROUND(I178*H178,2)</f>
        <v>0</v>
      </c>
      <c r="K178" s="194" t="s">
        <v>161</v>
      </c>
      <c r="L178" s="41"/>
      <c r="M178" s="199" t="s">
        <v>1</v>
      </c>
      <c r="N178" s="200" t="s">
        <v>43</v>
      </c>
      <c r="O178" s="77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5" t="s">
        <v>162</v>
      </c>
      <c r="AT178" s="15" t="s">
        <v>157</v>
      </c>
      <c r="AU178" s="15" t="s">
        <v>72</v>
      </c>
      <c r="AY178" s="15" t="s">
        <v>163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5" t="s">
        <v>80</v>
      </c>
      <c r="BK178" s="203">
        <f>ROUND(I178*H178,2)</f>
        <v>0</v>
      </c>
      <c r="BL178" s="15" t="s">
        <v>162</v>
      </c>
      <c r="BM178" s="15" t="s">
        <v>825</v>
      </c>
    </row>
    <row r="179" s="1" customFormat="1">
      <c r="B179" s="36"/>
      <c r="C179" s="37"/>
      <c r="D179" s="204" t="s">
        <v>165</v>
      </c>
      <c r="E179" s="37"/>
      <c r="F179" s="205" t="s">
        <v>691</v>
      </c>
      <c r="G179" s="37"/>
      <c r="H179" s="37"/>
      <c r="I179" s="141"/>
      <c r="J179" s="37"/>
      <c r="K179" s="37"/>
      <c r="L179" s="41"/>
      <c r="M179" s="206"/>
      <c r="N179" s="77"/>
      <c r="O179" s="77"/>
      <c r="P179" s="77"/>
      <c r="Q179" s="77"/>
      <c r="R179" s="77"/>
      <c r="S179" s="77"/>
      <c r="T179" s="78"/>
      <c r="AT179" s="15" t="s">
        <v>165</v>
      </c>
      <c r="AU179" s="15" t="s">
        <v>72</v>
      </c>
    </row>
    <row r="180" s="11" customFormat="1">
      <c r="B180" s="219"/>
      <c r="C180" s="220"/>
      <c r="D180" s="204" t="s">
        <v>169</v>
      </c>
      <c r="E180" s="221" t="s">
        <v>1</v>
      </c>
      <c r="F180" s="222" t="s">
        <v>824</v>
      </c>
      <c r="G180" s="220"/>
      <c r="H180" s="221" t="s">
        <v>1</v>
      </c>
      <c r="I180" s="223"/>
      <c r="J180" s="220"/>
      <c r="K180" s="220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169</v>
      </c>
      <c r="AU180" s="228" t="s">
        <v>72</v>
      </c>
      <c r="AV180" s="11" t="s">
        <v>80</v>
      </c>
      <c r="AW180" s="11" t="s">
        <v>34</v>
      </c>
      <c r="AX180" s="11" t="s">
        <v>72</v>
      </c>
      <c r="AY180" s="228" t="s">
        <v>163</v>
      </c>
    </row>
    <row r="181" s="10" customFormat="1">
      <c r="B181" s="208"/>
      <c r="C181" s="209"/>
      <c r="D181" s="204" t="s">
        <v>169</v>
      </c>
      <c r="E181" s="210" t="s">
        <v>1</v>
      </c>
      <c r="F181" s="211" t="s">
        <v>80</v>
      </c>
      <c r="G181" s="209"/>
      <c r="H181" s="212">
        <v>1</v>
      </c>
      <c r="I181" s="213"/>
      <c r="J181" s="209"/>
      <c r="K181" s="209"/>
      <c r="L181" s="214"/>
      <c r="M181" s="264"/>
      <c r="N181" s="265"/>
      <c r="O181" s="265"/>
      <c r="P181" s="265"/>
      <c r="Q181" s="265"/>
      <c r="R181" s="265"/>
      <c r="S181" s="265"/>
      <c r="T181" s="266"/>
      <c r="AT181" s="218" t="s">
        <v>169</v>
      </c>
      <c r="AU181" s="218" t="s">
        <v>72</v>
      </c>
      <c r="AV181" s="10" t="s">
        <v>82</v>
      </c>
      <c r="AW181" s="10" t="s">
        <v>34</v>
      </c>
      <c r="AX181" s="10" t="s">
        <v>80</v>
      </c>
      <c r="AY181" s="218" t="s">
        <v>163</v>
      </c>
    </row>
    <row r="182" s="1" customFormat="1" ht="6.96" customHeight="1">
      <c r="B182" s="55"/>
      <c r="C182" s="56"/>
      <c r="D182" s="56"/>
      <c r="E182" s="56"/>
      <c r="F182" s="56"/>
      <c r="G182" s="56"/>
      <c r="H182" s="56"/>
      <c r="I182" s="165"/>
      <c r="J182" s="56"/>
      <c r="K182" s="56"/>
      <c r="L182" s="41"/>
    </row>
  </sheetData>
  <sheetProtection sheet="1" autoFilter="0" formatColumns="0" formatRows="0" objects="1" scenarios="1" spinCount="100000" saltValue="qv3jprYt8RidUGrFry/lRWC4tQbdtKnxSLbfHQiSt3DLzrUrUx/loD1sgDXxBuvjuZCpYWO7JhSFBgm9Y6wv+A==" hashValue="LMXOPlucpZdtWlyZy8YUBLQYPUSZFJx8TFfVksZajmzIZFiuyPltmSb022c+HpoQLRmPH3mu/9GoUJF+aXFDZw==" algorithmName="SHA-512" password="CC35"/>
  <autoFilter ref="C84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113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135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Výměna kolejnic u ST Ústí n.L. v úseku Vraňany - Děčín hl.n. - státní hranice</v>
      </c>
      <c r="F7" s="139"/>
      <c r="G7" s="139"/>
      <c r="H7" s="139"/>
      <c r="L7" s="18"/>
    </row>
    <row r="8" ht="12" customHeight="1">
      <c r="B8" s="18"/>
      <c r="D8" s="139" t="s">
        <v>136</v>
      </c>
      <c r="L8" s="18"/>
    </row>
    <row r="9" s="1" customFormat="1" ht="16.5" customHeight="1">
      <c r="B9" s="41"/>
      <c r="E9" s="140" t="s">
        <v>776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622</v>
      </c>
      <c r="I10" s="141"/>
      <c r="L10" s="41"/>
    </row>
    <row r="11" s="1" customFormat="1" ht="36.96" customHeight="1">
      <c r="B11" s="41"/>
      <c r="E11" s="142" t="s">
        <v>826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18</v>
      </c>
      <c r="F13" s="15" t="s">
        <v>1</v>
      </c>
      <c r="I13" s="143" t="s">
        <v>19</v>
      </c>
      <c r="J13" s="15" t="s">
        <v>1</v>
      </c>
      <c r="L13" s="41"/>
    </row>
    <row r="14" s="1" customFormat="1" ht="12" customHeight="1">
      <c r="B14" s="41"/>
      <c r="D14" s="139" t="s">
        <v>20</v>
      </c>
      <c r="F14" s="15" t="s">
        <v>21</v>
      </c>
      <c r="I14" s="143" t="s">
        <v>22</v>
      </c>
      <c r="J14" s="144" t="str">
        <f>'Rekapitulace stavby'!AN8</f>
        <v>4. 2. 2019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24</v>
      </c>
      <c r="I16" s="143" t="s">
        <v>25</v>
      </c>
      <c r="J16" s="15" t="s">
        <v>26</v>
      </c>
      <c r="L16" s="41"/>
    </row>
    <row r="17" s="1" customFormat="1" ht="18" customHeight="1">
      <c r="B17" s="41"/>
      <c r="E17" s="15" t="s">
        <v>27</v>
      </c>
      <c r="I17" s="143" t="s">
        <v>28</v>
      </c>
      <c r="J17" s="15" t="s">
        <v>29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30</v>
      </c>
      <c r="I19" s="143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28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32</v>
      </c>
      <c r="I22" s="143" t="s">
        <v>25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3" t="s">
        <v>28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35</v>
      </c>
      <c r="I25" s="143" t="s">
        <v>25</v>
      </c>
      <c r="J25" s="15" t="s">
        <v>1</v>
      </c>
      <c r="L25" s="41"/>
    </row>
    <row r="26" s="1" customFormat="1" ht="18" customHeight="1">
      <c r="B26" s="41"/>
      <c r="E26" s="15" t="s">
        <v>36</v>
      </c>
      <c r="I26" s="143" t="s">
        <v>28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37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38</v>
      </c>
      <c r="I32" s="141"/>
      <c r="J32" s="150">
        <f>ROUND(J85,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40</v>
      </c>
      <c r="I34" s="152" t="s">
        <v>39</v>
      </c>
      <c r="J34" s="151" t="s">
        <v>41</v>
      </c>
      <c r="L34" s="41"/>
    </row>
    <row r="35" s="1" customFormat="1" ht="14.4" customHeight="1">
      <c r="B35" s="41"/>
      <c r="D35" s="139" t="s">
        <v>42</v>
      </c>
      <c r="E35" s="139" t="s">
        <v>43</v>
      </c>
      <c r="F35" s="153">
        <f>ROUND((SUM(BE85:BE185)),  2)</f>
        <v>0</v>
      </c>
      <c r="I35" s="154">
        <v>0.20999999999999999</v>
      </c>
      <c r="J35" s="153">
        <f>ROUND(((SUM(BE85:BE185))*I35),  2)</f>
        <v>0</v>
      </c>
      <c r="L35" s="41"/>
    </row>
    <row r="36" s="1" customFormat="1" ht="14.4" customHeight="1">
      <c r="B36" s="41"/>
      <c r="E36" s="139" t="s">
        <v>44</v>
      </c>
      <c r="F36" s="153">
        <f>ROUND((SUM(BF85:BF185)),  2)</f>
        <v>0</v>
      </c>
      <c r="I36" s="154">
        <v>0.14999999999999999</v>
      </c>
      <c r="J36" s="153">
        <f>ROUND(((SUM(BF85:BF185))*I36),  2)</f>
        <v>0</v>
      </c>
      <c r="L36" s="41"/>
    </row>
    <row r="37" hidden="1" s="1" customFormat="1" ht="14.4" customHeight="1">
      <c r="B37" s="41"/>
      <c r="E37" s="139" t="s">
        <v>45</v>
      </c>
      <c r="F37" s="153">
        <f>ROUND((SUM(BG85:BG185)),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46</v>
      </c>
      <c r="F38" s="153">
        <f>ROUND((SUM(BH85:BH185)),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47</v>
      </c>
      <c r="F39" s="153">
        <f>ROUND((SUM(BI85:BI185)),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48</v>
      </c>
      <c r="E41" s="157"/>
      <c r="F41" s="157"/>
      <c r="G41" s="158" t="s">
        <v>49</v>
      </c>
      <c r="H41" s="159" t="s">
        <v>50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138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Výměna kolejnic u ST Ústí n.L. v úseku Vraňany - Děčín hl.n. - státní hranice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136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776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622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 xml:space="preserve">05.2 - SO 05.2 - SVK na 1.TK v km 502,900 – 503,215 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20</v>
      </c>
      <c r="D56" s="37"/>
      <c r="E56" s="37"/>
      <c r="F56" s="25" t="str">
        <f>F14</f>
        <v>trať 090</v>
      </c>
      <c r="G56" s="37"/>
      <c r="H56" s="37"/>
      <c r="I56" s="143" t="s">
        <v>22</v>
      </c>
      <c r="J56" s="65" t="str">
        <f>IF(J14="","",J14)</f>
        <v>4. 2. 2019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13.65" customHeight="1">
      <c r="B58" s="36"/>
      <c r="C58" s="30" t="s">
        <v>24</v>
      </c>
      <c r="D58" s="37"/>
      <c r="E58" s="37"/>
      <c r="F58" s="25" t="str">
        <f>E17</f>
        <v>SŽDC s.o., OŘ Ústí n.L., ST Ústí n.L.</v>
      </c>
      <c r="G58" s="37"/>
      <c r="H58" s="37"/>
      <c r="I58" s="143" t="s">
        <v>32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30</v>
      </c>
      <c r="D59" s="37"/>
      <c r="E59" s="37"/>
      <c r="F59" s="25" t="str">
        <f>IF(E20="","",E20)</f>
        <v>Vyplň údaj</v>
      </c>
      <c r="G59" s="37"/>
      <c r="H59" s="37"/>
      <c r="I59" s="143" t="s">
        <v>35</v>
      </c>
      <c r="J59" s="34" t="str">
        <f>E26</f>
        <v>Věra Trnková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139</v>
      </c>
      <c r="D61" s="171"/>
      <c r="E61" s="171"/>
      <c r="F61" s="171"/>
      <c r="G61" s="171"/>
      <c r="H61" s="171"/>
      <c r="I61" s="172"/>
      <c r="J61" s="173" t="s">
        <v>140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141</v>
      </c>
      <c r="D63" s="37"/>
      <c r="E63" s="37"/>
      <c r="F63" s="37"/>
      <c r="G63" s="37"/>
      <c r="H63" s="37"/>
      <c r="I63" s="141"/>
      <c r="J63" s="96">
        <f>J85</f>
        <v>0</v>
      </c>
      <c r="K63" s="37"/>
      <c r="L63" s="41"/>
      <c r="AU63" s="15" t="s">
        <v>142</v>
      </c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41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65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68"/>
      <c r="J69" s="58"/>
      <c r="K69" s="58"/>
      <c r="L69" s="41"/>
    </row>
    <row r="70" s="1" customFormat="1" ht="24.96" customHeight="1">
      <c r="B70" s="36"/>
      <c r="C70" s="21" t="s">
        <v>144</v>
      </c>
      <c r="D70" s="37"/>
      <c r="E70" s="37"/>
      <c r="F70" s="37"/>
      <c r="G70" s="37"/>
      <c r="H70" s="37"/>
      <c r="I70" s="141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41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41"/>
      <c r="J72" s="37"/>
      <c r="K72" s="37"/>
      <c r="L72" s="41"/>
    </row>
    <row r="73" s="1" customFormat="1" ht="16.5" customHeight="1">
      <c r="B73" s="36"/>
      <c r="C73" s="37"/>
      <c r="D73" s="37"/>
      <c r="E73" s="169" t="str">
        <f>E7</f>
        <v>Výměna kolejnic u ST Ústí n.L. v úseku Vraňany - Děčín hl.n. - státní hranice</v>
      </c>
      <c r="F73" s="30"/>
      <c r="G73" s="30"/>
      <c r="H73" s="30"/>
      <c r="I73" s="141"/>
      <c r="J73" s="37"/>
      <c r="K73" s="37"/>
      <c r="L73" s="41"/>
    </row>
    <row r="74" ht="12" customHeight="1">
      <c r="B74" s="19"/>
      <c r="C74" s="30" t="s">
        <v>136</v>
      </c>
      <c r="D74" s="20"/>
      <c r="E74" s="20"/>
      <c r="F74" s="20"/>
      <c r="G74" s="20"/>
      <c r="H74" s="20"/>
      <c r="I74" s="134"/>
      <c r="J74" s="20"/>
      <c r="K74" s="20"/>
      <c r="L74" s="18"/>
    </row>
    <row r="75" s="1" customFormat="1" ht="16.5" customHeight="1">
      <c r="B75" s="36"/>
      <c r="C75" s="37"/>
      <c r="D75" s="37"/>
      <c r="E75" s="169" t="s">
        <v>776</v>
      </c>
      <c r="F75" s="37"/>
      <c r="G75" s="37"/>
      <c r="H75" s="37"/>
      <c r="I75" s="141"/>
      <c r="J75" s="37"/>
      <c r="K75" s="37"/>
      <c r="L75" s="41"/>
    </row>
    <row r="76" s="1" customFormat="1" ht="12" customHeight="1">
      <c r="B76" s="36"/>
      <c r="C76" s="30" t="s">
        <v>622</v>
      </c>
      <c r="D76" s="37"/>
      <c r="E76" s="37"/>
      <c r="F76" s="37"/>
      <c r="G76" s="37"/>
      <c r="H76" s="37"/>
      <c r="I76" s="141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E11</f>
        <v xml:space="preserve">05.2 - SO 05.2 - SVK na 1.TK v km 502,900 – 503,215 </v>
      </c>
      <c r="F77" s="37"/>
      <c r="G77" s="37"/>
      <c r="H77" s="37"/>
      <c r="I77" s="141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41"/>
      <c r="J78" s="37"/>
      <c r="K78" s="37"/>
      <c r="L78" s="41"/>
    </row>
    <row r="79" s="1" customFormat="1" ht="12" customHeight="1">
      <c r="B79" s="36"/>
      <c r="C79" s="30" t="s">
        <v>20</v>
      </c>
      <c r="D79" s="37"/>
      <c r="E79" s="37"/>
      <c r="F79" s="25" t="str">
        <f>F14</f>
        <v>trať 090</v>
      </c>
      <c r="G79" s="37"/>
      <c r="H79" s="37"/>
      <c r="I79" s="143" t="s">
        <v>22</v>
      </c>
      <c r="J79" s="65" t="str">
        <f>IF(J14="","",J14)</f>
        <v>4. 2. 2019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41"/>
      <c r="J80" s="37"/>
      <c r="K80" s="37"/>
      <c r="L80" s="41"/>
    </row>
    <row r="81" s="1" customFormat="1" ht="13.65" customHeight="1">
      <c r="B81" s="36"/>
      <c r="C81" s="30" t="s">
        <v>24</v>
      </c>
      <c r="D81" s="37"/>
      <c r="E81" s="37"/>
      <c r="F81" s="25" t="str">
        <f>E17</f>
        <v>SŽDC s.o., OŘ Ústí n.L., ST Ústí n.L.</v>
      </c>
      <c r="G81" s="37"/>
      <c r="H81" s="37"/>
      <c r="I81" s="143" t="s">
        <v>32</v>
      </c>
      <c r="J81" s="34" t="str">
        <f>E23</f>
        <v xml:space="preserve"> </v>
      </c>
      <c r="K81" s="37"/>
      <c r="L81" s="41"/>
    </row>
    <row r="82" s="1" customFormat="1" ht="13.65" customHeight="1">
      <c r="B82" s="36"/>
      <c r="C82" s="30" t="s">
        <v>30</v>
      </c>
      <c r="D82" s="37"/>
      <c r="E82" s="37"/>
      <c r="F82" s="25" t="str">
        <f>IF(E20="","",E20)</f>
        <v>Vyplň údaj</v>
      </c>
      <c r="G82" s="37"/>
      <c r="H82" s="37"/>
      <c r="I82" s="143" t="s">
        <v>35</v>
      </c>
      <c r="J82" s="34" t="str">
        <f>E26</f>
        <v>Věra Trnková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9" customFormat="1" ht="29.28" customHeight="1">
      <c r="B84" s="182"/>
      <c r="C84" s="183" t="s">
        <v>145</v>
      </c>
      <c r="D84" s="184" t="s">
        <v>57</v>
      </c>
      <c r="E84" s="184" t="s">
        <v>53</v>
      </c>
      <c r="F84" s="184" t="s">
        <v>54</v>
      </c>
      <c r="G84" s="184" t="s">
        <v>146</v>
      </c>
      <c r="H84" s="184" t="s">
        <v>147</v>
      </c>
      <c r="I84" s="185" t="s">
        <v>148</v>
      </c>
      <c r="J84" s="184" t="s">
        <v>140</v>
      </c>
      <c r="K84" s="186" t="s">
        <v>149</v>
      </c>
      <c r="L84" s="187"/>
      <c r="M84" s="86" t="s">
        <v>1</v>
      </c>
      <c r="N84" s="87" t="s">
        <v>42</v>
      </c>
      <c r="O84" s="87" t="s">
        <v>150</v>
      </c>
      <c r="P84" s="87" t="s">
        <v>151</v>
      </c>
      <c r="Q84" s="87" t="s">
        <v>152</v>
      </c>
      <c r="R84" s="87" t="s">
        <v>153</v>
      </c>
      <c r="S84" s="87" t="s">
        <v>154</v>
      </c>
      <c r="T84" s="88" t="s">
        <v>155</v>
      </c>
    </row>
    <row r="85" s="1" customFormat="1" ht="22.8" customHeight="1">
      <c r="B85" s="36"/>
      <c r="C85" s="93" t="s">
        <v>156</v>
      </c>
      <c r="D85" s="37"/>
      <c r="E85" s="37"/>
      <c r="F85" s="37"/>
      <c r="G85" s="37"/>
      <c r="H85" s="37"/>
      <c r="I85" s="141"/>
      <c r="J85" s="188">
        <f>BK85</f>
        <v>0</v>
      </c>
      <c r="K85" s="37"/>
      <c r="L85" s="41"/>
      <c r="M85" s="89"/>
      <c r="N85" s="90"/>
      <c r="O85" s="90"/>
      <c r="P85" s="189">
        <f>SUM(P86:P185)</f>
        <v>0</v>
      </c>
      <c r="Q85" s="90"/>
      <c r="R85" s="189">
        <f>SUM(R86:R185)</f>
        <v>1.1057299999999999</v>
      </c>
      <c r="S85" s="90"/>
      <c r="T85" s="190">
        <f>SUM(T86:T185)</f>
        <v>0</v>
      </c>
      <c r="AT85" s="15" t="s">
        <v>71</v>
      </c>
      <c r="AU85" s="15" t="s">
        <v>142</v>
      </c>
      <c r="BK85" s="191">
        <f>SUM(BK86:BK185)</f>
        <v>0</v>
      </c>
    </row>
    <row r="86" s="1" customFormat="1" ht="22.5" customHeight="1">
      <c r="B86" s="36"/>
      <c r="C86" s="192" t="s">
        <v>80</v>
      </c>
      <c r="D86" s="192" t="s">
        <v>157</v>
      </c>
      <c r="E86" s="193" t="s">
        <v>624</v>
      </c>
      <c r="F86" s="194" t="s">
        <v>625</v>
      </c>
      <c r="G86" s="195" t="s">
        <v>160</v>
      </c>
      <c r="H86" s="196">
        <v>315</v>
      </c>
      <c r="I86" s="197"/>
      <c r="J86" s="198">
        <f>ROUND(I86*H86,2)</f>
        <v>0</v>
      </c>
      <c r="K86" s="194" t="s">
        <v>161</v>
      </c>
      <c r="L86" s="41"/>
      <c r="M86" s="199" t="s">
        <v>1</v>
      </c>
      <c r="N86" s="200" t="s">
        <v>43</v>
      </c>
      <c r="O86" s="77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15" t="s">
        <v>162</v>
      </c>
      <c r="AT86" s="15" t="s">
        <v>157</v>
      </c>
      <c r="AU86" s="15" t="s">
        <v>72</v>
      </c>
      <c r="AY86" s="15" t="s">
        <v>163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5" t="s">
        <v>80</v>
      </c>
      <c r="BK86" s="203">
        <f>ROUND(I86*H86,2)</f>
        <v>0</v>
      </c>
      <c r="BL86" s="15" t="s">
        <v>162</v>
      </c>
      <c r="BM86" s="15" t="s">
        <v>827</v>
      </c>
    </row>
    <row r="87" s="1" customFormat="1">
      <c r="B87" s="36"/>
      <c r="C87" s="37"/>
      <c r="D87" s="204" t="s">
        <v>165</v>
      </c>
      <c r="E87" s="37"/>
      <c r="F87" s="205" t="s">
        <v>627</v>
      </c>
      <c r="G87" s="37"/>
      <c r="H87" s="37"/>
      <c r="I87" s="141"/>
      <c r="J87" s="37"/>
      <c r="K87" s="37"/>
      <c r="L87" s="41"/>
      <c r="M87" s="206"/>
      <c r="N87" s="77"/>
      <c r="O87" s="77"/>
      <c r="P87" s="77"/>
      <c r="Q87" s="77"/>
      <c r="R87" s="77"/>
      <c r="S87" s="77"/>
      <c r="T87" s="78"/>
      <c r="AT87" s="15" t="s">
        <v>165</v>
      </c>
      <c r="AU87" s="15" t="s">
        <v>72</v>
      </c>
    </row>
    <row r="88" s="1" customFormat="1">
      <c r="B88" s="36"/>
      <c r="C88" s="37"/>
      <c r="D88" s="204" t="s">
        <v>167</v>
      </c>
      <c r="E88" s="37"/>
      <c r="F88" s="207" t="s">
        <v>168</v>
      </c>
      <c r="G88" s="37"/>
      <c r="H88" s="37"/>
      <c r="I88" s="141"/>
      <c r="J88" s="37"/>
      <c r="K88" s="37"/>
      <c r="L88" s="41"/>
      <c r="M88" s="206"/>
      <c r="N88" s="77"/>
      <c r="O88" s="77"/>
      <c r="P88" s="77"/>
      <c r="Q88" s="77"/>
      <c r="R88" s="77"/>
      <c r="S88" s="77"/>
      <c r="T88" s="78"/>
      <c r="AT88" s="15" t="s">
        <v>167</v>
      </c>
      <c r="AU88" s="15" t="s">
        <v>72</v>
      </c>
    </row>
    <row r="89" s="10" customFormat="1">
      <c r="B89" s="208"/>
      <c r="C89" s="209"/>
      <c r="D89" s="204" t="s">
        <v>169</v>
      </c>
      <c r="E89" s="210" t="s">
        <v>1</v>
      </c>
      <c r="F89" s="211" t="s">
        <v>828</v>
      </c>
      <c r="G89" s="209"/>
      <c r="H89" s="212">
        <v>315</v>
      </c>
      <c r="I89" s="213"/>
      <c r="J89" s="209"/>
      <c r="K89" s="209"/>
      <c r="L89" s="214"/>
      <c r="M89" s="215"/>
      <c r="N89" s="216"/>
      <c r="O89" s="216"/>
      <c r="P89" s="216"/>
      <c r="Q89" s="216"/>
      <c r="R89" s="216"/>
      <c r="S89" s="216"/>
      <c r="T89" s="217"/>
      <c r="AT89" s="218" t="s">
        <v>169</v>
      </c>
      <c r="AU89" s="218" t="s">
        <v>72</v>
      </c>
      <c r="AV89" s="10" t="s">
        <v>82</v>
      </c>
      <c r="AW89" s="10" t="s">
        <v>34</v>
      </c>
      <c r="AX89" s="10" t="s">
        <v>80</v>
      </c>
      <c r="AY89" s="218" t="s">
        <v>163</v>
      </c>
    </row>
    <row r="90" s="1" customFormat="1" ht="22.5" customHeight="1">
      <c r="B90" s="36"/>
      <c r="C90" s="229" t="s">
        <v>82</v>
      </c>
      <c r="D90" s="229" t="s">
        <v>178</v>
      </c>
      <c r="E90" s="230" t="s">
        <v>208</v>
      </c>
      <c r="F90" s="231" t="s">
        <v>780</v>
      </c>
      <c r="G90" s="232" t="s">
        <v>173</v>
      </c>
      <c r="H90" s="233">
        <v>538</v>
      </c>
      <c r="I90" s="234"/>
      <c r="J90" s="235">
        <f>ROUND(I90*H90,2)</f>
        <v>0</v>
      </c>
      <c r="K90" s="231" t="s">
        <v>161</v>
      </c>
      <c r="L90" s="236"/>
      <c r="M90" s="237" t="s">
        <v>1</v>
      </c>
      <c r="N90" s="238" t="s">
        <v>43</v>
      </c>
      <c r="O90" s="77"/>
      <c r="P90" s="201">
        <f>O90*H90</f>
        <v>0</v>
      </c>
      <c r="Q90" s="201">
        <v>0.00021000000000000001</v>
      </c>
      <c r="R90" s="201">
        <f>Q90*H90</f>
        <v>0.11298000000000001</v>
      </c>
      <c r="S90" s="201">
        <v>0</v>
      </c>
      <c r="T90" s="202">
        <f>S90*H90</f>
        <v>0</v>
      </c>
      <c r="AR90" s="15" t="s">
        <v>181</v>
      </c>
      <c r="AT90" s="15" t="s">
        <v>178</v>
      </c>
      <c r="AU90" s="15" t="s">
        <v>72</v>
      </c>
      <c r="AY90" s="15" t="s">
        <v>163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5" t="s">
        <v>80</v>
      </c>
      <c r="BK90" s="203">
        <f>ROUND(I90*H90,2)</f>
        <v>0</v>
      </c>
      <c r="BL90" s="15" t="s">
        <v>162</v>
      </c>
      <c r="BM90" s="15" t="s">
        <v>829</v>
      </c>
    </row>
    <row r="91" s="1" customFormat="1">
      <c r="B91" s="36"/>
      <c r="C91" s="37"/>
      <c r="D91" s="204" t="s">
        <v>165</v>
      </c>
      <c r="E91" s="37"/>
      <c r="F91" s="205" t="s">
        <v>780</v>
      </c>
      <c r="G91" s="37"/>
      <c r="H91" s="37"/>
      <c r="I91" s="141"/>
      <c r="J91" s="37"/>
      <c r="K91" s="37"/>
      <c r="L91" s="41"/>
      <c r="M91" s="206"/>
      <c r="N91" s="77"/>
      <c r="O91" s="77"/>
      <c r="P91" s="77"/>
      <c r="Q91" s="77"/>
      <c r="R91" s="77"/>
      <c r="S91" s="77"/>
      <c r="T91" s="78"/>
      <c r="AT91" s="15" t="s">
        <v>165</v>
      </c>
      <c r="AU91" s="15" t="s">
        <v>72</v>
      </c>
    </row>
    <row r="92" s="10" customFormat="1">
      <c r="B92" s="208"/>
      <c r="C92" s="209"/>
      <c r="D92" s="204" t="s">
        <v>169</v>
      </c>
      <c r="E92" s="210" t="s">
        <v>1</v>
      </c>
      <c r="F92" s="211" t="s">
        <v>830</v>
      </c>
      <c r="G92" s="209"/>
      <c r="H92" s="212">
        <v>538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169</v>
      </c>
      <c r="AU92" s="218" t="s">
        <v>72</v>
      </c>
      <c r="AV92" s="10" t="s">
        <v>82</v>
      </c>
      <c r="AW92" s="10" t="s">
        <v>34</v>
      </c>
      <c r="AX92" s="10" t="s">
        <v>80</v>
      </c>
      <c r="AY92" s="218" t="s">
        <v>163</v>
      </c>
    </row>
    <row r="93" s="1" customFormat="1" ht="22.5" customHeight="1">
      <c r="B93" s="36"/>
      <c r="C93" s="192" t="s">
        <v>177</v>
      </c>
      <c r="D93" s="192" t="s">
        <v>157</v>
      </c>
      <c r="E93" s="193" t="s">
        <v>698</v>
      </c>
      <c r="F93" s="194" t="s">
        <v>699</v>
      </c>
      <c r="G93" s="195" t="s">
        <v>160</v>
      </c>
      <c r="H93" s="196">
        <v>10</v>
      </c>
      <c r="I93" s="197"/>
      <c r="J93" s="198">
        <f>ROUND(I93*H93,2)</f>
        <v>0</v>
      </c>
      <c r="K93" s="194" t="s">
        <v>161</v>
      </c>
      <c r="L93" s="41"/>
      <c r="M93" s="199" t="s">
        <v>1</v>
      </c>
      <c r="N93" s="200" t="s">
        <v>43</v>
      </c>
      <c r="O93" s="77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5" t="s">
        <v>162</v>
      </c>
      <c r="AT93" s="15" t="s">
        <v>157</v>
      </c>
      <c r="AU93" s="15" t="s">
        <v>72</v>
      </c>
      <c r="AY93" s="15" t="s">
        <v>163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5" t="s">
        <v>80</v>
      </c>
      <c r="BK93" s="203">
        <f>ROUND(I93*H93,2)</f>
        <v>0</v>
      </c>
      <c r="BL93" s="15" t="s">
        <v>162</v>
      </c>
      <c r="BM93" s="15" t="s">
        <v>831</v>
      </c>
    </row>
    <row r="94" s="1" customFormat="1">
      <c r="B94" s="36"/>
      <c r="C94" s="37"/>
      <c r="D94" s="204" t="s">
        <v>165</v>
      </c>
      <c r="E94" s="37"/>
      <c r="F94" s="205" t="s">
        <v>701</v>
      </c>
      <c r="G94" s="37"/>
      <c r="H94" s="37"/>
      <c r="I94" s="141"/>
      <c r="J94" s="37"/>
      <c r="K94" s="37"/>
      <c r="L94" s="41"/>
      <c r="M94" s="206"/>
      <c r="N94" s="77"/>
      <c r="O94" s="77"/>
      <c r="P94" s="77"/>
      <c r="Q94" s="77"/>
      <c r="R94" s="77"/>
      <c r="S94" s="77"/>
      <c r="T94" s="78"/>
      <c r="AT94" s="15" t="s">
        <v>165</v>
      </c>
      <c r="AU94" s="15" t="s">
        <v>72</v>
      </c>
    </row>
    <row r="95" s="10" customFormat="1">
      <c r="B95" s="208"/>
      <c r="C95" s="209"/>
      <c r="D95" s="204" t="s">
        <v>169</v>
      </c>
      <c r="E95" s="210" t="s">
        <v>1</v>
      </c>
      <c r="F95" s="211" t="s">
        <v>832</v>
      </c>
      <c r="G95" s="209"/>
      <c r="H95" s="212">
        <v>10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169</v>
      </c>
      <c r="AU95" s="218" t="s">
        <v>72</v>
      </c>
      <c r="AV95" s="10" t="s">
        <v>82</v>
      </c>
      <c r="AW95" s="10" t="s">
        <v>34</v>
      </c>
      <c r="AX95" s="10" t="s">
        <v>80</v>
      </c>
      <c r="AY95" s="218" t="s">
        <v>163</v>
      </c>
    </row>
    <row r="96" s="1" customFormat="1" ht="22.5" customHeight="1">
      <c r="B96" s="36"/>
      <c r="C96" s="192" t="s">
        <v>162</v>
      </c>
      <c r="D96" s="192" t="s">
        <v>157</v>
      </c>
      <c r="E96" s="193" t="s">
        <v>631</v>
      </c>
      <c r="F96" s="194" t="s">
        <v>632</v>
      </c>
      <c r="G96" s="195" t="s">
        <v>235</v>
      </c>
      <c r="H96" s="196">
        <v>6</v>
      </c>
      <c r="I96" s="197"/>
      <c r="J96" s="198">
        <f>ROUND(I96*H96,2)</f>
        <v>0</v>
      </c>
      <c r="K96" s="194" t="s">
        <v>161</v>
      </c>
      <c r="L96" s="41"/>
      <c r="M96" s="199" t="s">
        <v>1</v>
      </c>
      <c r="N96" s="200" t="s">
        <v>43</v>
      </c>
      <c r="O96" s="77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5" t="s">
        <v>162</v>
      </c>
      <c r="AT96" s="15" t="s">
        <v>157</v>
      </c>
      <c r="AU96" s="15" t="s">
        <v>72</v>
      </c>
      <c r="AY96" s="15" t="s">
        <v>163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5" t="s">
        <v>80</v>
      </c>
      <c r="BK96" s="203">
        <f>ROUND(I96*H96,2)</f>
        <v>0</v>
      </c>
      <c r="BL96" s="15" t="s">
        <v>162</v>
      </c>
      <c r="BM96" s="15" t="s">
        <v>833</v>
      </c>
    </row>
    <row r="97" s="1" customFormat="1">
      <c r="B97" s="36"/>
      <c r="C97" s="37"/>
      <c r="D97" s="204" t="s">
        <v>165</v>
      </c>
      <c r="E97" s="37"/>
      <c r="F97" s="205" t="s">
        <v>634</v>
      </c>
      <c r="G97" s="37"/>
      <c r="H97" s="37"/>
      <c r="I97" s="141"/>
      <c r="J97" s="37"/>
      <c r="K97" s="37"/>
      <c r="L97" s="41"/>
      <c r="M97" s="206"/>
      <c r="N97" s="77"/>
      <c r="O97" s="77"/>
      <c r="P97" s="77"/>
      <c r="Q97" s="77"/>
      <c r="R97" s="77"/>
      <c r="S97" s="77"/>
      <c r="T97" s="78"/>
      <c r="AT97" s="15" t="s">
        <v>165</v>
      </c>
      <c r="AU97" s="15" t="s">
        <v>72</v>
      </c>
    </row>
    <row r="98" s="10" customFormat="1">
      <c r="B98" s="208"/>
      <c r="C98" s="209"/>
      <c r="D98" s="204" t="s">
        <v>169</v>
      </c>
      <c r="E98" s="210" t="s">
        <v>1</v>
      </c>
      <c r="F98" s="211" t="s">
        <v>189</v>
      </c>
      <c r="G98" s="209"/>
      <c r="H98" s="212">
        <v>6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169</v>
      </c>
      <c r="AU98" s="218" t="s">
        <v>72</v>
      </c>
      <c r="AV98" s="10" t="s">
        <v>82</v>
      </c>
      <c r="AW98" s="10" t="s">
        <v>34</v>
      </c>
      <c r="AX98" s="10" t="s">
        <v>80</v>
      </c>
      <c r="AY98" s="218" t="s">
        <v>163</v>
      </c>
    </row>
    <row r="99" s="1" customFormat="1" ht="22.5" customHeight="1">
      <c r="B99" s="36"/>
      <c r="C99" s="192" t="s">
        <v>191</v>
      </c>
      <c r="D99" s="192" t="s">
        <v>157</v>
      </c>
      <c r="E99" s="193" t="s">
        <v>239</v>
      </c>
      <c r="F99" s="194" t="s">
        <v>240</v>
      </c>
      <c r="G99" s="195" t="s">
        <v>235</v>
      </c>
      <c r="H99" s="196">
        <v>3</v>
      </c>
      <c r="I99" s="197"/>
      <c r="J99" s="198">
        <f>ROUND(I99*H99,2)</f>
        <v>0</v>
      </c>
      <c r="K99" s="194" t="s">
        <v>161</v>
      </c>
      <c r="L99" s="41"/>
      <c r="M99" s="199" t="s">
        <v>1</v>
      </c>
      <c r="N99" s="200" t="s">
        <v>43</v>
      </c>
      <c r="O99" s="77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5" t="s">
        <v>162</v>
      </c>
      <c r="AT99" s="15" t="s">
        <v>157</v>
      </c>
      <c r="AU99" s="15" t="s">
        <v>72</v>
      </c>
      <c r="AY99" s="15" t="s">
        <v>163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5" t="s">
        <v>80</v>
      </c>
      <c r="BK99" s="203">
        <f>ROUND(I99*H99,2)</f>
        <v>0</v>
      </c>
      <c r="BL99" s="15" t="s">
        <v>162</v>
      </c>
      <c r="BM99" s="15" t="s">
        <v>834</v>
      </c>
    </row>
    <row r="100" s="1" customFormat="1">
      <c r="B100" s="36"/>
      <c r="C100" s="37"/>
      <c r="D100" s="204" t="s">
        <v>165</v>
      </c>
      <c r="E100" s="37"/>
      <c r="F100" s="205" t="s">
        <v>242</v>
      </c>
      <c r="G100" s="37"/>
      <c r="H100" s="37"/>
      <c r="I100" s="141"/>
      <c r="J100" s="37"/>
      <c r="K100" s="37"/>
      <c r="L100" s="41"/>
      <c r="M100" s="206"/>
      <c r="N100" s="77"/>
      <c r="O100" s="77"/>
      <c r="P100" s="77"/>
      <c r="Q100" s="77"/>
      <c r="R100" s="77"/>
      <c r="S100" s="77"/>
      <c r="T100" s="78"/>
      <c r="AT100" s="15" t="s">
        <v>165</v>
      </c>
      <c r="AU100" s="15" t="s">
        <v>72</v>
      </c>
    </row>
    <row r="101" s="10" customFormat="1">
      <c r="B101" s="208"/>
      <c r="C101" s="209"/>
      <c r="D101" s="204" t="s">
        <v>169</v>
      </c>
      <c r="E101" s="210" t="s">
        <v>1</v>
      </c>
      <c r="F101" s="211" t="s">
        <v>177</v>
      </c>
      <c r="G101" s="209"/>
      <c r="H101" s="212">
        <v>3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169</v>
      </c>
      <c r="AU101" s="218" t="s">
        <v>72</v>
      </c>
      <c r="AV101" s="10" t="s">
        <v>82</v>
      </c>
      <c r="AW101" s="10" t="s">
        <v>34</v>
      </c>
      <c r="AX101" s="10" t="s">
        <v>80</v>
      </c>
      <c r="AY101" s="218" t="s">
        <v>163</v>
      </c>
    </row>
    <row r="102" s="1" customFormat="1" ht="22.5" customHeight="1">
      <c r="B102" s="36"/>
      <c r="C102" s="192" t="s">
        <v>189</v>
      </c>
      <c r="D102" s="192" t="s">
        <v>157</v>
      </c>
      <c r="E102" s="193" t="s">
        <v>636</v>
      </c>
      <c r="F102" s="194" t="s">
        <v>637</v>
      </c>
      <c r="G102" s="195" t="s">
        <v>160</v>
      </c>
      <c r="H102" s="196">
        <v>415</v>
      </c>
      <c r="I102" s="197"/>
      <c r="J102" s="198">
        <f>ROUND(I102*H102,2)</f>
        <v>0</v>
      </c>
      <c r="K102" s="194" t="s">
        <v>161</v>
      </c>
      <c r="L102" s="41"/>
      <c r="M102" s="199" t="s">
        <v>1</v>
      </c>
      <c r="N102" s="200" t="s">
        <v>43</v>
      </c>
      <c r="O102" s="77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5" t="s">
        <v>162</v>
      </c>
      <c r="AT102" s="15" t="s">
        <v>157</v>
      </c>
      <c r="AU102" s="15" t="s">
        <v>72</v>
      </c>
      <c r="AY102" s="15" t="s">
        <v>163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5" t="s">
        <v>80</v>
      </c>
      <c r="BK102" s="203">
        <f>ROUND(I102*H102,2)</f>
        <v>0</v>
      </c>
      <c r="BL102" s="15" t="s">
        <v>162</v>
      </c>
      <c r="BM102" s="15" t="s">
        <v>835</v>
      </c>
    </row>
    <row r="103" s="1" customFormat="1">
      <c r="B103" s="36"/>
      <c r="C103" s="37"/>
      <c r="D103" s="204" t="s">
        <v>165</v>
      </c>
      <c r="E103" s="37"/>
      <c r="F103" s="205" t="s">
        <v>639</v>
      </c>
      <c r="G103" s="37"/>
      <c r="H103" s="37"/>
      <c r="I103" s="141"/>
      <c r="J103" s="37"/>
      <c r="K103" s="37"/>
      <c r="L103" s="41"/>
      <c r="M103" s="206"/>
      <c r="N103" s="77"/>
      <c r="O103" s="77"/>
      <c r="P103" s="77"/>
      <c r="Q103" s="77"/>
      <c r="R103" s="77"/>
      <c r="S103" s="77"/>
      <c r="T103" s="78"/>
      <c r="AT103" s="15" t="s">
        <v>165</v>
      </c>
      <c r="AU103" s="15" t="s">
        <v>72</v>
      </c>
    </row>
    <row r="104" s="1" customFormat="1">
      <c r="B104" s="36"/>
      <c r="C104" s="37"/>
      <c r="D104" s="204" t="s">
        <v>167</v>
      </c>
      <c r="E104" s="37"/>
      <c r="F104" s="207" t="s">
        <v>168</v>
      </c>
      <c r="G104" s="37"/>
      <c r="H104" s="37"/>
      <c r="I104" s="141"/>
      <c r="J104" s="37"/>
      <c r="K104" s="37"/>
      <c r="L104" s="41"/>
      <c r="M104" s="206"/>
      <c r="N104" s="77"/>
      <c r="O104" s="77"/>
      <c r="P104" s="77"/>
      <c r="Q104" s="77"/>
      <c r="R104" s="77"/>
      <c r="S104" s="77"/>
      <c r="T104" s="78"/>
      <c r="AT104" s="15" t="s">
        <v>167</v>
      </c>
      <c r="AU104" s="15" t="s">
        <v>72</v>
      </c>
    </row>
    <row r="105" s="10" customFormat="1">
      <c r="B105" s="208"/>
      <c r="C105" s="209"/>
      <c r="D105" s="204" t="s">
        <v>169</v>
      </c>
      <c r="E105" s="210" t="s">
        <v>1</v>
      </c>
      <c r="F105" s="211" t="s">
        <v>836</v>
      </c>
      <c r="G105" s="209"/>
      <c r="H105" s="212">
        <v>415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169</v>
      </c>
      <c r="AU105" s="218" t="s">
        <v>72</v>
      </c>
      <c r="AV105" s="10" t="s">
        <v>82</v>
      </c>
      <c r="AW105" s="10" t="s">
        <v>34</v>
      </c>
      <c r="AX105" s="10" t="s">
        <v>80</v>
      </c>
      <c r="AY105" s="218" t="s">
        <v>163</v>
      </c>
    </row>
    <row r="106" s="1" customFormat="1" ht="22.5" customHeight="1">
      <c r="B106" s="36"/>
      <c r="C106" s="192" t="s">
        <v>201</v>
      </c>
      <c r="D106" s="192" t="s">
        <v>157</v>
      </c>
      <c r="E106" s="193" t="s">
        <v>640</v>
      </c>
      <c r="F106" s="194" t="s">
        <v>641</v>
      </c>
      <c r="G106" s="195" t="s">
        <v>160</v>
      </c>
      <c r="H106" s="196">
        <v>415</v>
      </c>
      <c r="I106" s="197"/>
      <c r="J106" s="198">
        <f>ROUND(I106*H106,2)</f>
        <v>0</v>
      </c>
      <c r="K106" s="194" t="s">
        <v>161</v>
      </c>
      <c r="L106" s="41"/>
      <c r="M106" s="199" t="s">
        <v>1</v>
      </c>
      <c r="N106" s="200" t="s">
        <v>43</v>
      </c>
      <c r="O106" s="77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5" t="s">
        <v>162</v>
      </c>
      <c r="AT106" s="15" t="s">
        <v>157</v>
      </c>
      <c r="AU106" s="15" t="s">
        <v>72</v>
      </c>
      <c r="AY106" s="15" t="s">
        <v>163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5" t="s">
        <v>80</v>
      </c>
      <c r="BK106" s="203">
        <f>ROUND(I106*H106,2)</f>
        <v>0</v>
      </c>
      <c r="BL106" s="15" t="s">
        <v>162</v>
      </c>
      <c r="BM106" s="15" t="s">
        <v>837</v>
      </c>
    </row>
    <row r="107" s="1" customFormat="1">
      <c r="B107" s="36"/>
      <c r="C107" s="37"/>
      <c r="D107" s="204" t="s">
        <v>165</v>
      </c>
      <c r="E107" s="37"/>
      <c r="F107" s="205" t="s">
        <v>643</v>
      </c>
      <c r="G107" s="37"/>
      <c r="H107" s="37"/>
      <c r="I107" s="141"/>
      <c r="J107" s="37"/>
      <c r="K107" s="37"/>
      <c r="L107" s="41"/>
      <c r="M107" s="206"/>
      <c r="N107" s="77"/>
      <c r="O107" s="77"/>
      <c r="P107" s="77"/>
      <c r="Q107" s="77"/>
      <c r="R107" s="77"/>
      <c r="S107" s="77"/>
      <c r="T107" s="78"/>
      <c r="AT107" s="15" t="s">
        <v>165</v>
      </c>
      <c r="AU107" s="15" t="s">
        <v>72</v>
      </c>
    </row>
    <row r="108" s="10" customFormat="1">
      <c r="B108" s="208"/>
      <c r="C108" s="209"/>
      <c r="D108" s="204" t="s">
        <v>169</v>
      </c>
      <c r="E108" s="210" t="s">
        <v>1</v>
      </c>
      <c r="F108" s="211" t="s">
        <v>836</v>
      </c>
      <c r="G108" s="209"/>
      <c r="H108" s="212">
        <v>415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169</v>
      </c>
      <c r="AU108" s="218" t="s">
        <v>72</v>
      </c>
      <c r="AV108" s="10" t="s">
        <v>82</v>
      </c>
      <c r="AW108" s="10" t="s">
        <v>34</v>
      </c>
      <c r="AX108" s="10" t="s">
        <v>80</v>
      </c>
      <c r="AY108" s="218" t="s">
        <v>163</v>
      </c>
    </row>
    <row r="109" s="1" customFormat="1" ht="22.5" customHeight="1">
      <c r="B109" s="36"/>
      <c r="C109" s="192" t="s">
        <v>181</v>
      </c>
      <c r="D109" s="192" t="s">
        <v>157</v>
      </c>
      <c r="E109" s="193" t="s">
        <v>644</v>
      </c>
      <c r="F109" s="194" t="s">
        <v>645</v>
      </c>
      <c r="G109" s="195" t="s">
        <v>160</v>
      </c>
      <c r="H109" s="196">
        <v>415</v>
      </c>
      <c r="I109" s="197"/>
      <c r="J109" s="198">
        <f>ROUND(I109*H109,2)</f>
        <v>0</v>
      </c>
      <c r="K109" s="194" t="s">
        <v>161</v>
      </c>
      <c r="L109" s="41"/>
      <c r="M109" s="199" t="s">
        <v>1</v>
      </c>
      <c r="N109" s="200" t="s">
        <v>43</v>
      </c>
      <c r="O109" s="77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5" t="s">
        <v>162</v>
      </c>
      <c r="AT109" s="15" t="s">
        <v>157</v>
      </c>
      <c r="AU109" s="15" t="s">
        <v>72</v>
      </c>
      <c r="AY109" s="15" t="s">
        <v>163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5" t="s">
        <v>80</v>
      </c>
      <c r="BK109" s="203">
        <f>ROUND(I109*H109,2)</f>
        <v>0</v>
      </c>
      <c r="BL109" s="15" t="s">
        <v>162</v>
      </c>
      <c r="BM109" s="15" t="s">
        <v>838</v>
      </c>
    </row>
    <row r="110" s="1" customFormat="1">
      <c r="B110" s="36"/>
      <c r="C110" s="37"/>
      <c r="D110" s="204" t="s">
        <v>165</v>
      </c>
      <c r="E110" s="37"/>
      <c r="F110" s="205" t="s">
        <v>647</v>
      </c>
      <c r="G110" s="37"/>
      <c r="H110" s="37"/>
      <c r="I110" s="141"/>
      <c r="J110" s="37"/>
      <c r="K110" s="37"/>
      <c r="L110" s="41"/>
      <c r="M110" s="206"/>
      <c r="N110" s="77"/>
      <c r="O110" s="77"/>
      <c r="P110" s="77"/>
      <c r="Q110" s="77"/>
      <c r="R110" s="77"/>
      <c r="S110" s="77"/>
      <c r="T110" s="78"/>
      <c r="AT110" s="15" t="s">
        <v>165</v>
      </c>
      <c r="AU110" s="15" t="s">
        <v>72</v>
      </c>
    </row>
    <row r="111" s="10" customFormat="1">
      <c r="B111" s="208"/>
      <c r="C111" s="209"/>
      <c r="D111" s="204" t="s">
        <v>169</v>
      </c>
      <c r="E111" s="210" t="s">
        <v>1</v>
      </c>
      <c r="F111" s="211" t="s">
        <v>836</v>
      </c>
      <c r="G111" s="209"/>
      <c r="H111" s="212">
        <v>415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169</v>
      </c>
      <c r="AU111" s="218" t="s">
        <v>72</v>
      </c>
      <c r="AV111" s="10" t="s">
        <v>82</v>
      </c>
      <c r="AW111" s="10" t="s">
        <v>34</v>
      </c>
      <c r="AX111" s="10" t="s">
        <v>80</v>
      </c>
      <c r="AY111" s="218" t="s">
        <v>163</v>
      </c>
    </row>
    <row r="112" s="1" customFormat="1" ht="22.5" customHeight="1">
      <c r="B112" s="36"/>
      <c r="C112" s="192" t="s">
        <v>195</v>
      </c>
      <c r="D112" s="192" t="s">
        <v>157</v>
      </c>
      <c r="E112" s="193" t="s">
        <v>249</v>
      </c>
      <c r="F112" s="194" t="s">
        <v>250</v>
      </c>
      <c r="G112" s="195" t="s">
        <v>235</v>
      </c>
      <c r="H112" s="196">
        <v>3</v>
      </c>
      <c r="I112" s="197"/>
      <c r="J112" s="198">
        <f>ROUND(I112*H112,2)</f>
        <v>0</v>
      </c>
      <c r="K112" s="194" t="s">
        <v>161</v>
      </c>
      <c r="L112" s="41"/>
      <c r="M112" s="199" t="s">
        <v>1</v>
      </c>
      <c r="N112" s="200" t="s">
        <v>43</v>
      </c>
      <c r="O112" s="77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5" t="s">
        <v>162</v>
      </c>
      <c r="AT112" s="15" t="s">
        <v>157</v>
      </c>
      <c r="AU112" s="15" t="s">
        <v>72</v>
      </c>
      <c r="AY112" s="15" t="s">
        <v>163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5" t="s">
        <v>80</v>
      </c>
      <c r="BK112" s="203">
        <f>ROUND(I112*H112,2)</f>
        <v>0</v>
      </c>
      <c r="BL112" s="15" t="s">
        <v>162</v>
      </c>
      <c r="BM112" s="15" t="s">
        <v>839</v>
      </c>
    </row>
    <row r="113" s="1" customFormat="1">
      <c r="B113" s="36"/>
      <c r="C113" s="37"/>
      <c r="D113" s="204" t="s">
        <v>165</v>
      </c>
      <c r="E113" s="37"/>
      <c r="F113" s="205" t="s">
        <v>252</v>
      </c>
      <c r="G113" s="37"/>
      <c r="H113" s="37"/>
      <c r="I113" s="141"/>
      <c r="J113" s="37"/>
      <c r="K113" s="37"/>
      <c r="L113" s="41"/>
      <c r="M113" s="206"/>
      <c r="N113" s="77"/>
      <c r="O113" s="77"/>
      <c r="P113" s="77"/>
      <c r="Q113" s="77"/>
      <c r="R113" s="77"/>
      <c r="S113" s="77"/>
      <c r="T113" s="78"/>
      <c r="AT113" s="15" t="s">
        <v>165</v>
      </c>
      <c r="AU113" s="15" t="s">
        <v>72</v>
      </c>
    </row>
    <row r="114" s="10" customFormat="1">
      <c r="B114" s="208"/>
      <c r="C114" s="209"/>
      <c r="D114" s="204" t="s">
        <v>169</v>
      </c>
      <c r="E114" s="210" t="s">
        <v>1</v>
      </c>
      <c r="F114" s="211" t="s">
        <v>177</v>
      </c>
      <c r="G114" s="209"/>
      <c r="H114" s="212">
        <v>3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169</v>
      </c>
      <c r="AU114" s="218" t="s">
        <v>72</v>
      </c>
      <c r="AV114" s="10" t="s">
        <v>82</v>
      </c>
      <c r="AW114" s="10" t="s">
        <v>34</v>
      </c>
      <c r="AX114" s="10" t="s">
        <v>80</v>
      </c>
      <c r="AY114" s="218" t="s">
        <v>163</v>
      </c>
    </row>
    <row r="115" s="1" customFormat="1" ht="22.5" customHeight="1">
      <c r="B115" s="36"/>
      <c r="C115" s="192" t="s">
        <v>216</v>
      </c>
      <c r="D115" s="192" t="s">
        <v>157</v>
      </c>
      <c r="E115" s="193" t="s">
        <v>717</v>
      </c>
      <c r="F115" s="194" t="s">
        <v>718</v>
      </c>
      <c r="G115" s="195" t="s">
        <v>160</v>
      </c>
      <c r="H115" s="196">
        <v>50</v>
      </c>
      <c r="I115" s="197"/>
      <c r="J115" s="198">
        <f>ROUND(I115*H115,2)</f>
        <v>0</v>
      </c>
      <c r="K115" s="194" t="s">
        <v>161</v>
      </c>
      <c r="L115" s="41"/>
      <c r="M115" s="199" t="s">
        <v>1</v>
      </c>
      <c r="N115" s="200" t="s">
        <v>43</v>
      </c>
      <c r="O115" s="77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5" t="s">
        <v>162</v>
      </c>
      <c r="AT115" s="15" t="s">
        <v>157</v>
      </c>
      <c r="AU115" s="15" t="s">
        <v>72</v>
      </c>
      <c r="AY115" s="15" t="s">
        <v>163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5" t="s">
        <v>80</v>
      </c>
      <c r="BK115" s="203">
        <f>ROUND(I115*H115,2)</f>
        <v>0</v>
      </c>
      <c r="BL115" s="15" t="s">
        <v>162</v>
      </c>
      <c r="BM115" s="15" t="s">
        <v>840</v>
      </c>
    </row>
    <row r="116" s="1" customFormat="1">
      <c r="B116" s="36"/>
      <c r="C116" s="37"/>
      <c r="D116" s="204" t="s">
        <v>165</v>
      </c>
      <c r="E116" s="37"/>
      <c r="F116" s="205" t="s">
        <v>720</v>
      </c>
      <c r="G116" s="37"/>
      <c r="H116" s="37"/>
      <c r="I116" s="141"/>
      <c r="J116" s="37"/>
      <c r="K116" s="37"/>
      <c r="L116" s="41"/>
      <c r="M116" s="206"/>
      <c r="N116" s="77"/>
      <c r="O116" s="77"/>
      <c r="P116" s="77"/>
      <c r="Q116" s="77"/>
      <c r="R116" s="77"/>
      <c r="S116" s="77"/>
      <c r="T116" s="78"/>
      <c r="AT116" s="15" t="s">
        <v>165</v>
      </c>
      <c r="AU116" s="15" t="s">
        <v>72</v>
      </c>
    </row>
    <row r="117" s="10" customFormat="1">
      <c r="B117" s="208"/>
      <c r="C117" s="209"/>
      <c r="D117" s="204" t="s">
        <v>169</v>
      </c>
      <c r="E117" s="210" t="s">
        <v>1</v>
      </c>
      <c r="F117" s="211" t="s">
        <v>569</v>
      </c>
      <c r="G117" s="209"/>
      <c r="H117" s="212">
        <v>50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169</v>
      </c>
      <c r="AU117" s="218" t="s">
        <v>72</v>
      </c>
      <c r="AV117" s="10" t="s">
        <v>82</v>
      </c>
      <c r="AW117" s="10" t="s">
        <v>34</v>
      </c>
      <c r="AX117" s="10" t="s">
        <v>80</v>
      </c>
      <c r="AY117" s="218" t="s">
        <v>163</v>
      </c>
    </row>
    <row r="118" s="1" customFormat="1" ht="22.5" customHeight="1">
      <c r="B118" s="36"/>
      <c r="C118" s="192" t="s">
        <v>221</v>
      </c>
      <c r="D118" s="192" t="s">
        <v>157</v>
      </c>
      <c r="E118" s="193" t="s">
        <v>721</v>
      </c>
      <c r="F118" s="194" t="s">
        <v>722</v>
      </c>
      <c r="G118" s="195" t="s">
        <v>160</v>
      </c>
      <c r="H118" s="196">
        <v>50</v>
      </c>
      <c r="I118" s="197"/>
      <c r="J118" s="198">
        <f>ROUND(I118*H118,2)</f>
        <v>0</v>
      </c>
      <c r="K118" s="194" t="s">
        <v>161</v>
      </c>
      <c r="L118" s="41"/>
      <c r="M118" s="199" t="s">
        <v>1</v>
      </c>
      <c r="N118" s="200" t="s">
        <v>43</v>
      </c>
      <c r="O118" s="77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5" t="s">
        <v>162</v>
      </c>
      <c r="AT118" s="15" t="s">
        <v>157</v>
      </c>
      <c r="AU118" s="15" t="s">
        <v>72</v>
      </c>
      <c r="AY118" s="15" t="s">
        <v>163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5" t="s">
        <v>80</v>
      </c>
      <c r="BK118" s="203">
        <f>ROUND(I118*H118,2)</f>
        <v>0</v>
      </c>
      <c r="BL118" s="15" t="s">
        <v>162</v>
      </c>
      <c r="BM118" s="15" t="s">
        <v>841</v>
      </c>
    </row>
    <row r="119" s="1" customFormat="1">
      <c r="B119" s="36"/>
      <c r="C119" s="37"/>
      <c r="D119" s="204" t="s">
        <v>165</v>
      </c>
      <c r="E119" s="37"/>
      <c r="F119" s="205" t="s">
        <v>724</v>
      </c>
      <c r="G119" s="37"/>
      <c r="H119" s="37"/>
      <c r="I119" s="141"/>
      <c r="J119" s="37"/>
      <c r="K119" s="37"/>
      <c r="L119" s="41"/>
      <c r="M119" s="206"/>
      <c r="N119" s="77"/>
      <c r="O119" s="77"/>
      <c r="P119" s="77"/>
      <c r="Q119" s="77"/>
      <c r="R119" s="77"/>
      <c r="S119" s="77"/>
      <c r="T119" s="78"/>
      <c r="AT119" s="15" t="s">
        <v>165</v>
      </c>
      <c r="AU119" s="15" t="s">
        <v>72</v>
      </c>
    </row>
    <row r="120" s="10" customFormat="1">
      <c r="B120" s="208"/>
      <c r="C120" s="209"/>
      <c r="D120" s="204" t="s">
        <v>169</v>
      </c>
      <c r="E120" s="210" t="s">
        <v>1</v>
      </c>
      <c r="F120" s="211" t="s">
        <v>569</v>
      </c>
      <c r="G120" s="209"/>
      <c r="H120" s="212">
        <v>50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169</v>
      </c>
      <c r="AU120" s="218" t="s">
        <v>72</v>
      </c>
      <c r="AV120" s="10" t="s">
        <v>82</v>
      </c>
      <c r="AW120" s="10" t="s">
        <v>34</v>
      </c>
      <c r="AX120" s="10" t="s">
        <v>80</v>
      </c>
      <c r="AY120" s="218" t="s">
        <v>163</v>
      </c>
    </row>
    <row r="121" s="1" customFormat="1" ht="22.5" customHeight="1">
      <c r="B121" s="36"/>
      <c r="C121" s="192" t="s">
        <v>227</v>
      </c>
      <c r="D121" s="192" t="s">
        <v>157</v>
      </c>
      <c r="E121" s="193" t="s">
        <v>795</v>
      </c>
      <c r="F121" s="194" t="s">
        <v>796</v>
      </c>
      <c r="G121" s="195" t="s">
        <v>173</v>
      </c>
      <c r="H121" s="196">
        <v>100</v>
      </c>
      <c r="I121" s="197"/>
      <c r="J121" s="198">
        <f>ROUND(I121*H121,2)</f>
        <v>0</v>
      </c>
      <c r="K121" s="194" t="s">
        <v>161</v>
      </c>
      <c r="L121" s="41"/>
      <c r="M121" s="199" t="s">
        <v>1</v>
      </c>
      <c r="N121" s="200" t="s">
        <v>43</v>
      </c>
      <c r="O121" s="77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5" t="s">
        <v>162</v>
      </c>
      <c r="AT121" s="15" t="s">
        <v>157</v>
      </c>
      <c r="AU121" s="15" t="s">
        <v>72</v>
      </c>
      <c r="AY121" s="15" t="s">
        <v>163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5" t="s">
        <v>80</v>
      </c>
      <c r="BK121" s="203">
        <f>ROUND(I121*H121,2)</f>
        <v>0</v>
      </c>
      <c r="BL121" s="15" t="s">
        <v>162</v>
      </c>
      <c r="BM121" s="15" t="s">
        <v>842</v>
      </c>
    </row>
    <row r="122" s="1" customFormat="1">
      <c r="B122" s="36"/>
      <c r="C122" s="37"/>
      <c r="D122" s="204" t="s">
        <v>165</v>
      </c>
      <c r="E122" s="37"/>
      <c r="F122" s="205" t="s">
        <v>798</v>
      </c>
      <c r="G122" s="37"/>
      <c r="H122" s="37"/>
      <c r="I122" s="141"/>
      <c r="J122" s="37"/>
      <c r="K122" s="37"/>
      <c r="L122" s="41"/>
      <c r="M122" s="206"/>
      <c r="N122" s="77"/>
      <c r="O122" s="77"/>
      <c r="P122" s="77"/>
      <c r="Q122" s="77"/>
      <c r="R122" s="77"/>
      <c r="S122" s="77"/>
      <c r="T122" s="78"/>
      <c r="AT122" s="15" t="s">
        <v>165</v>
      </c>
      <c r="AU122" s="15" t="s">
        <v>72</v>
      </c>
    </row>
    <row r="123" s="10" customFormat="1">
      <c r="B123" s="208"/>
      <c r="C123" s="209"/>
      <c r="D123" s="204" t="s">
        <v>169</v>
      </c>
      <c r="E123" s="210" t="s">
        <v>1</v>
      </c>
      <c r="F123" s="211" t="s">
        <v>559</v>
      </c>
      <c r="G123" s="209"/>
      <c r="H123" s="212">
        <v>100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169</v>
      </c>
      <c r="AU123" s="218" t="s">
        <v>72</v>
      </c>
      <c r="AV123" s="10" t="s">
        <v>82</v>
      </c>
      <c r="AW123" s="10" t="s">
        <v>34</v>
      </c>
      <c r="AX123" s="10" t="s">
        <v>80</v>
      </c>
      <c r="AY123" s="218" t="s">
        <v>163</v>
      </c>
    </row>
    <row r="124" s="1" customFormat="1" ht="22.5" customHeight="1">
      <c r="B124" s="36"/>
      <c r="C124" s="229" t="s">
        <v>232</v>
      </c>
      <c r="D124" s="229" t="s">
        <v>178</v>
      </c>
      <c r="E124" s="230" t="s">
        <v>799</v>
      </c>
      <c r="F124" s="231" t="s">
        <v>800</v>
      </c>
      <c r="G124" s="232" t="s">
        <v>173</v>
      </c>
      <c r="H124" s="233">
        <v>100</v>
      </c>
      <c r="I124" s="234"/>
      <c r="J124" s="235">
        <f>ROUND(I124*H124,2)</f>
        <v>0</v>
      </c>
      <c r="K124" s="231" t="s">
        <v>161</v>
      </c>
      <c r="L124" s="236"/>
      <c r="M124" s="237" t="s">
        <v>1</v>
      </c>
      <c r="N124" s="238" t="s">
        <v>43</v>
      </c>
      <c r="O124" s="77"/>
      <c r="P124" s="201">
        <f>O124*H124</f>
        <v>0</v>
      </c>
      <c r="Q124" s="201">
        <v>0.00046999999999999999</v>
      </c>
      <c r="R124" s="201">
        <f>Q124*H124</f>
        <v>0.047</v>
      </c>
      <c r="S124" s="201">
        <v>0</v>
      </c>
      <c r="T124" s="202">
        <f>S124*H124</f>
        <v>0</v>
      </c>
      <c r="AR124" s="15" t="s">
        <v>181</v>
      </c>
      <c r="AT124" s="15" t="s">
        <v>178</v>
      </c>
      <c r="AU124" s="15" t="s">
        <v>72</v>
      </c>
      <c r="AY124" s="15" t="s">
        <v>163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5" t="s">
        <v>80</v>
      </c>
      <c r="BK124" s="203">
        <f>ROUND(I124*H124,2)</f>
        <v>0</v>
      </c>
      <c r="BL124" s="15" t="s">
        <v>162</v>
      </c>
      <c r="BM124" s="15" t="s">
        <v>843</v>
      </c>
    </row>
    <row r="125" s="1" customFormat="1">
      <c r="B125" s="36"/>
      <c r="C125" s="37"/>
      <c r="D125" s="204" t="s">
        <v>165</v>
      </c>
      <c r="E125" s="37"/>
      <c r="F125" s="205" t="s">
        <v>800</v>
      </c>
      <c r="G125" s="37"/>
      <c r="H125" s="37"/>
      <c r="I125" s="141"/>
      <c r="J125" s="37"/>
      <c r="K125" s="37"/>
      <c r="L125" s="41"/>
      <c r="M125" s="206"/>
      <c r="N125" s="77"/>
      <c r="O125" s="77"/>
      <c r="P125" s="77"/>
      <c r="Q125" s="77"/>
      <c r="R125" s="77"/>
      <c r="S125" s="77"/>
      <c r="T125" s="78"/>
      <c r="AT125" s="15" t="s">
        <v>165</v>
      </c>
      <c r="AU125" s="15" t="s">
        <v>72</v>
      </c>
    </row>
    <row r="126" s="10" customFormat="1">
      <c r="B126" s="208"/>
      <c r="C126" s="209"/>
      <c r="D126" s="204" t="s">
        <v>169</v>
      </c>
      <c r="E126" s="210" t="s">
        <v>1</v>
      </c>
      <c r="F126" s="211" t="s">
        <v>559</v>
      </c>
      <c r="G126" s="209"/>
      <c r="H126" s="212">
        <v>100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169</v>
      </c>
      <c r="AU126" s="218" t="s">
        <v>72</v>
      </c>
      <c r="AV126" s="10" t="s">
        <v>82</v>
      </c>
      <c r="AW126" s="10" t="s">
        <v>34</v>
      </c>
      <c r="AX126" s="10" t="s">
        <v>80</v>
      </c>
      <c r="AY126" s="218" t="s">
        <v>163</v>
      </c>
    </row>
    <row r="127" s="1" customFormat="1" ht="22.5" customHeight="1">
      <c r="B127" s="36"/>
      <c r="C127" s="229" t="s">
        <v>238</v>
      </c>
      <c r="D127" s="229" t="s">
        <v>178</v>
      </c>
      <c r="E127" s="230" t="s">
        <v>802</v>
      </c>
      <c r="F127" s="231" t="s">
        <v>803</v>
      </c>
      <c r="G127" s="232" t="s">
        <v>173</v>
      </c>
      <c r="H127" s="233">
        <v>100</v>
      </c>
      <c r="I127" s="234"/>
      <c r="J127" s="235">
        <f>ROUND(I127*H127,2)</f>
        <v>0</v>
      </c>
      <c r="K127" s="231" t="s">
        <v>161</v>
      </c>
      <c r="L127" s="236"/>
      <c r="M127" s="237" t="s">
        <v>1</v>
      </c>
      <c r="N127" s="238" t="s">
        <v>43</v>
      </c>
      <c r="O127" s="77"/>
      <c r="P127" s="201">
        <f>O127*H127</f>
        <v>0</v>
      </c>
      <c r="Q127" s="201">
        <v>0.00016000000000000001</v>
      </c>
      <c r="R127" s="201">
        <f>Q127*H127</f>
        <v>0.016</v>
      </c>
      <c r="S127" s="201">
        <v>0</v>
      </c>
      <c r="T127" s="202">
        <f>S127*H127</f>
        <v>0</v>
      </c>
      <c r="AR127" s="15" t="s">
        <v>181</v>
      </c>
      <c r="AT127" s="15" t="s">
        <v>178</v>
      </c>
      <c r="AU127" s="15" t="s">
        <v>72</v>
      </c>
      <c r="AY127" s="15" t="s">
        <v>163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5" t="s">
        <v>80</v>
      </c>
      <c r="BK127" s="203">
        <f>ROUND(I127*H127,2)</f>
        <v>0</v>
      </c>
      <c r="BL127" s="15" t="s">
        <v>162</v>
      </c>
      <c r="BM127" s="15" t="s">
        <v>844</v>
      </c>
    </row>
    <row r="128" s="1" customFormat="1">
      <c r="B128" s="36"/>
      <c r="C128" s="37"/>
      <c r="D128" s="204" t="s">
        <v>165</v>
      </c>
      <c r="E128" s="37"/>
      <c r="F128" s="205" t="s">
        <v>803</v>
      </c>
      <c r="G128" s="37"/>
      <c r="H128" s="37"/>
      <c r="I128" s="141"/>
      <c r="J128" s="37"/>
      <c r="K128" s="37"/>
      <c r="L128" s="41"/>
      <c r="M128" s="206"/>
      <c r="N128" s="77"/>
      <c r="O128" s="77"/>
      <c r="P128" s="77"/>
      <c r="Q128" s="77"/>
      <c r="R128" s="77"/>
      <c r="S128" s="77"/>
      <c r="T128" s="78"/>
      <c r="AT128" s="15" t="s">
        <v>165</v>
      </c>
      <c r="AU128" s="15" t="s">
        <v>72</v>
      </c>
    </row>
    <row r="129" s="10" customFormat="1">
      <c r="B129" s="208"/>
      <c r="C129" s="209"/>
      <c r="D129" s="204" t="s">
        <v>169</v>
      </c>
      <c r="E129" s="210" t="s">
        <v>1</v>
      </c>
      <c r="F129" s="211" t="s">
        <v>559</v>
      </c>
      <c r="G129" s="209"/>
      <c r="H129" s="212">
        <v>100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169</v>
      </c>
      <c r="AU129" s="218" t="s">
        <v>72</v>
      </c>
      <c r="AV129" s="10" t="s">
        <v>82</v>
      </c>
      <c r="AW129" s="10" t="s">
        <v>34</v>
      </c>
      <c r="AX129" s="10" t="s">
        <v>80</v>
      </c>
      <c r="AY129" s="218" t="s">
        <v>163</v>
      </c>
    </row>
    <row r="130" s="1" customFormat="1" ht="22.5" customHeight="1">
      <c r="B130" s="36"/>
      <c r="C130" s="229" t="s">
        <v>8</v>
      </c>
      <c r="D130" s="229" t="s">
        <v>178</v>
      </c>
      <c r="E130" s="230" t="s">
        <v>805</v>
      </c>
      <c r="F130" s="231" t="s">
        <v>806</v>
      </c>
      <c r="G130" s="232" t="s">
        <v>173</v>
      </c>
      <c r="H130" s="233">
        <v>100</v>
      </c>
      <c r="I130" s="234"/>
      <c r="J130" s="235">
        <f>ROUND(I130*H130,2)</f>
        <v>0</v>
      </c>
      <c r="K130" s="231" t="s">
        <v>161</v>
      </c>
      <c r="L130" s="236"/>
      <c r="M130" s="237" t="s">
        <v>1</v>
      </c>
      <c r="N130" s="238" t="s">
        <v>43</v>
      </c>
      <c r="O130" s="77"/>
      <c r="P130" s="201">
        <f>O130*H130</f>
        <v>0</v>
      </c>
      <c r="Q130" s="201">
        <v>4.0000000000000003E-05</v>
      </c>
      <c r="R130" s="201">
        <f>Q130*H130</f>
        <v>0.0040000000000000001</v>
      </c>
      <c r="S130" s="201">
        <v>0</v>
      </c>
      <c r="T130" s="202">
        <f>S130*H130</f>
        <v>0</v>
      </c>
      <c r="AR130" s="15" t="s">
        <v>181</v>
      </c>
      <c r="AT130" s="15" t="s">
        <v>178</v>
      </c>
      <c r="AU130" s="15" t="s">
        <v>72</v>
      </c>
      <c r="AY130" s="15" t="s">
        <v>163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5" t="s">
        <v>80</v>
      </c>
      <c r="BK130" s="203">
        <f>ROUND(I130*H130,2)</f>
        <v>0</v>
      </c>
      <c r="BL130" s="15" t="s">
        <v>162</v>
      </c>
      <c r="BM130" s="15" t="s">
        <v>845</v>
      </c>
    </row>
    <row r="131" s="1" customFormat="1">
      <c r="B131" s="36"/>
      <c r="C131" s="37"/>
      <c r="D131" s="204" t="s">
        <v>165</v>
      </c>
      <c r="E131" s="37"/>
      <c r="F131" s="205" t="s">
        <v>806</v>
      </c>
      <c r="G131" s="37"/>
      <c r="H131" s="37"/>
      <c r="I131" s="141"/>
      <c r="J131" s="37"/>
      <c r="K131" s="37"/>
      <c r="L131" s="41"/>
      <c r="M131" s="206"/>
      <c r="N131" s="77"/>
      <c r="O131" s="77"/>
      <c r="P131" s="77"/>
      <c r="Q131" s="77"/>
      <c r="R131" s="77"/>
      <c r="S131" s="77"/>
      <c r="T131" s="78"/>
      <c r="AT131" s="15" t="s">
        <v>165</v>
      </c>
      <c r="AU131" s="15" t="s">
        <v>72</v>
      </c>
    </row>
    <row r="132" s="10" customFormat="1">
      <c r="B132" s="208"/>
      <c r="C132" s="209"/>
      <c r="D132" s="204" t="s">
        <v>169</v>
      </c>
      <c r="E132" s="210" t="s">
        <v>1</v>
      </c>
      <c r="F132" s="211" t="s">
        <v>559</v>
      </c>
      <c r="G132" s="209"/>
      <c r="H132" s="212">
        <v>100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169</v>
      </c>
      <c r="AU132" s="218" t="s">
        <v>72</v>
      </c>
      <c r="AV132" s="10" t="s">
        <v>82</v>
      </c>
      <c r="AW132" s="10" t="s">
        <v>34</v>
      </c>
      <c r="AX132" s="10" t="s">
        <v>80</v>
      </c>
      <c r="AY132" s="218" t="s">
        <v>163</v>
      </c>
    </row>
    <row r="133" s="1" customFormat="1" ht="22.5" customHeight="1">
      <c r="B133" s="36"/>
      <c r="C133" s="192" t="s">
        <v>248</v>
      </c>
      <c r="D133" s="192" t="s">
        <v>157</v>
      </c>
      <c r="E133" s="193" t="s">
        <v>306</v>
      </c>
      <c r="F133" s="194" t="s">
        <v>307</v>
      </c>
      <c r="G133" s="195" t="s">
        <v>173</v>
      </c>
      <c r="H133" s="196">
        <v>63</v>
      </c>
      <c r="I133" s="197"/>
      <c r="J133" s="198">
        <f>ROUND(I133*H133,2)</f>
        <v>0</v>
      </c>
      <c r="K133" s="194" t="s">
        <v>161</v>
      </c>
      <c r="L133" s="41"/>
      <c r="M133" s="199" t="s">
        <v>1</v>
      </c>
      <c r="N133" s="200" t="s">
        <v>43</v>
      </c>
      <c r="O133" s="77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5" t="s">
        <v>162</v>
      </c>
      <c r="AT133" s="15" t="s">
        <v>157</v>
      </c>
      <c r="AU133" s="15" t="s">
        <v>72</v>
      </c>
      <c r="AY133" s="15" t="s">
        <v>163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5" t="s">
        <v>80</v>
      </c>
      <c r="BK133" s="203">
        <f>ROUND(I133*H133,2)</f>
        <v>0</v>
      </c>
      <c r="BL133" s="15" t="s">
        <v>162</v>
      </c>
      <c r="BM133" s="15" t="s">
        <v>846</v>
      </c>
    </row>
    <row r="134" s="1" customFormat="1">
      <c r="B134" s="36"/>
      <c r="C134" s="37"/>
      <c r="D134" s="204" t="s">
        <v>165</v>
      </c>
      <c r="E134" s="37"/>
      <c r="F134" s="205" t="s">
        <v>309</v>
      </c>
      <c r="G134" s="37"/>
      <c r="H134" s="37"/>
      <c r="I134" s="141"/>
      <c r="J134" s="37"/>
      <c r="K134" s="37"/>
      <c r="L134" s="41"/>
      <c r="M134" s="206"/>
      <c r="N134" s="77"/>
      <c r="O134" s="77"/>
      <c r="P134" s="77"/>
      <c r="Q134" s="77"/>
      <c r="R134" s="77"/>
      <c r="S134" s="77"/>
      <c r="T134" s="78"/>
      <c r="AT134" s="15" t="s">
        <v>165</v>
      </c>
      <c r="AU134" s="15" t="s">
        <v>72</v>
      </c>
    </row>
    <row r="135" s="1" customFormat="1">
      <c r="B135" s="36"/>
      <c r="C135" s="37"/>
      <c r="D135" s="204" t="s">
        <v>167</v>
      </c>
      <c r="E135" s="37"/>
      <c r="F135" s="207" t="s">
        <v>310</v>
      </c>
      <c r="G135" s="37"/>
      <c r="H135" s="37"/>
      <c r="I135" s="141"/>
      <c r="J135" s="37"/>
      <c r="K135" s="37"/>
      <c r="L135" s="41"/>
      <c r="M135" s="206"/>
      <c r="N135" s="77"/>
      <c r="O135" s="77"/>
      <c r="P135" s="77"/>
      <c r="Q135" s="77"/>
      <c r="R135" s="77"/>
      <c r="S135" s="77"/>
      <c r="T135" s="78"/>
      <c r="AT135" s="15" t="s">
        <v>167</v>
      </c>
      <c r="AU135" s="15" t="s">
        <v>72</v>
      </c>
    </row>
    <row r="136" s="10" customFormat="1">
      <c r="B136" s="208"/>
      <c r="C136" s="209"/>
      <c r="D136" s="204" t="s">
        <v>169</v>
      </c>
      <c r="E136" s="210" t="s">
        <v>1</v>
      </c>
      <c r="F136" s="211" t="s">
        <v>847</v>
      </c>
      <c r="G136" s="209"/>
      <c r="H136" s="212">
        <v>63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169</v>
      </c>
      <c r="AU136" s="218" t="s">
        <v>72</v>
      </c>
      <c r="AV136" s="10" t="s">
        <v>82</v>
      </c>
      <c r="AW136" s="10" t="s">
        <v>34</v>
      </c>
      <c r="AX136" s="10" t="s">
        <v>80</v>
      </c>
      <c r="AY136" s="218" t="s">
        <v>163</v>
      </c>
    </row>
    <row r="137" s="1" customFormat="1" ht="22.5" customHeight="1">
      <c r="B137" s="36"/>
      <c r="C137" s="192" t="s">
        <v>253</v>
      </c>
      <c r="D137" s="192" t="s">
        <v>157</v>
      </c>
      <c r="E137" s="193" t="s">
        <v>313</v>
      </c>
      <c r="F137" s="194" t="s">
        <v>314</v>
      </c>
      <c r="G137" s="195" t="s">
        <v>271</v>
      </c>
      <c r="H137" s="196">
        <v>19.113</v>
      </c>
      <c r="I137" s="197"/>
      <c r="J137" s="198">
        <f>ROUND(I137*H137,2)</f>
        <v>0</v>
      </c>
      <c r="K137" s="194" t="s">
        <v>161</v>
      </c>
      <c r="L137" s="41"/>
      <c r="M137" s="199" t="s">
        <v>1</v>
      </c>
      <c r="N137" s="200" t="s">
        <v>43</v>
      </c>
      <c r="O137" s="77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5" t="s">
        <v>162</v>
      </c>
      <c r="AT137" s="15" t="s">
        <v>157</v>
      </c>
      <c r="AU137" s="15" t="s">
        <v>72</v>
      </c>
      <c r="AY137" s="15" t="s">
        <v>163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5" t="s">
        <v>80</v>
      </c>
      <c r="BK137" s="203">
        <f>ROUND(I137*H137,2)</f>
        <v>0</v>
      </c>
      <c r="BL137" s="15" t="s">
        <v>162</v>
      </c>
      <c r="BM137" s="15" t="s">
        <v>848</v>
      </c>
    </row>
    <row r="138" s="1" customFormat="1">
      <c r="B138" s="36"/>
      <c r="C138" s="37"/>
      <c r="D138" s="204" t="s">
        <v>165</v>
      </c>
      <c r="E138" s="37"/>
      <c r="F138" s="205" t="s">
        <v>316</v>
      </c>
      <c r="G138" s="37"/>
      <c r="H138" s="37"/>
      <c r="I138" s="141"/>
      <c r="J138" s="37"/>
      <c r="K138" s="37"/>
      <c r="L138" s="41"/>
      <c r="M138" s="206"/>
      <c r="N138" s="77"/>
      <c r="O138" s="77"/>
      <c r="P138" s="77"/>
      <c r="Q138" s="77"/>
      <c r="R138" s="77"/>
      <c r="S138" s="77"/>
      <c r="T138" s="78"/>
      <c r="AT138" s="15" t="s">
        <v>165</v>
      </c>
      <c r="AU138" s="15" t="s">
        <v>72</v>
      </c>
    </row>
    <row r="139" s="11" customFormat="1">
      <c r="B139" s="219"/>
      <c r="C139" s="220"/>
      <c r="D139" s="204" t="s">
        <v>169</v>
      </c>
      <c r="E139" s="221" t="s">
        <v>1</v>
      </c>
      <c r="F139" s="222" t="s">
        <v>651</v>
      </c>
      <c r="G139" s="220"/>
      <c r="H139" s="221" t="s">
        <v>1</v>
      </c>
      <c r="I139" s="223"/>
      <c r="J139" s="220"/>
      <c r="K139" s="220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169</v>
      </c>
      <c r="AU139" s="228" t="s">
        <v>72</v>
      </c>
      <c r="AV139" s="11" t="s">
        <v>80</v>
      </c>
      <c r="AW139" s="11" t="s">
        <v>34</v>
      </c>
      <c r="AX139" s="11" t="s">
        <v>72</v>
      </c>
      <c r="AY139" s="228" t="s">
        <v>163</v>
      </c>
    </row>
    <row r="140" s="10" customFormat="1">
      <c r="B140" s="208"/>
      <c r="C140" s="209"/>
      <c r="D140" s="204" t="s">
        <v>169</v>
      </c>
      <c r="E140" s="210" t="s">
        <v>1</v>
      </c>
      <c r="F140" s="211" t="s">
        <v>268</v>
      </c>
      <c r="G140" s="209"/>
      <c r="H140" s="212">
        <v>19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169</v>
      </c>
      <c r="AU140" s="218" t="s">
        <v>72</v>
      </c>
      <c r="AV140" s="10" t="s">
        <v>82</v>
      </c>
      <c r="AW140" s="10" t="s">
        <v>34</v>
      </c>
      <c r="AX140" s="10" t="s">
        <v>72</v>
      </c>
      <c r="AY140" s="218" t="s">
        <v>163</v>
      </c>
    </row>
    <row r="141" s="11" customFormat="1">
      <c r="B141" s="219"/>
      <c r="C141" s="220"/>
      <c r="D141" s="204" t="s">
        <v>169</v>
      </c>
      <c r="E141" s="221" t="s">
        <v>1</v>
      </c>
      <c r="F141" s="222" t="s">
        <v>653</v>
      </c>
      <c r="G141" s="220"/>
      <c r="H141" s="221" t="s">
        <v>1</v>
      </c>
      <c r="I141" s="223"/>
      <c r="J141" s="220"/>
      <c r="K141" s="220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169</v>
      </c>
      <c r="AU141" s="228" t="s">
        <v>72</v>
      </c>
      <c r="AV141" s="11" t="s">
        <v>80</v>
      </c>
      <c r="AW141" s="11" t="s">
        <v>34</v>
      </c>
      <c r="AX141" s="11" t="s">
        <v>72</v>
      </c>
      <c r="AY141" s="228" t="s">
        <v>163</v>
      </c>
    </row>
    <row r="142" s="10" customFormat="1">
      <c r="B142" s="208"/>
      <c r="C142" s="209"/>
      <c r="D142" s="204" t="s">
        <v>169</v>
      </c>
      <c r="E142" s="210" t="s">
        <v>1</v>
      </c>
      <c r="F142" s="211" t="s">
        <v>849</v>
      </c>
      <c r="G142" s="209"/>
      <c r="H142" s="212">
        <v>0.113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169</v>
      </c>
      <c r="AU142" s="218" t="s">
        <v>72</v>
      </c>
      <c r="AV142" s="10" t="s">
        <v>82</v>
      </c>
      <c r="AW142" s="10" t="s">
        <v>34</v>
      </c>
      <c r="AX142" s="10" t="s">
        <v>72</v>
      </c>
      <c r="AY142" s="218" t="s">
        <v>163</v>
      </c>
    </row>
    <row r="143" s="12" customFormat="1">
      <c r="B143" s="239"/>
      <c r="C143" s="240"/>
      <c r="D143" s="204" t="s">
        <v>169</v>
      </c>
      <c r="E143" s="241" t="s">
        <v>1</v>
      </c>
      <c r="F143" s="242" t="s">
        <v>190</v>
      </c>
      <c r="G143" s="240"/>
      <c r="H143" s="243">
        <v>19.113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169</v>
      </c>
      <c r="AU143" s="249" t="s">
        <v>72</v>
      </c>
      <c r="AV143" s="12" t="s">
        <v>162</v>
      </c>
      <c r="AW143" s="12" t="s">
        <v>34</v>
      </c>
      <c r="AX143" s="12" t="s">
        <v>80</v>
      </c>
      <c r="AY143" s="249" t="s">
        <v>163</v>
      </c>
    </row>
    <row r="144" s="1" customFormat="1" ht="22.5" customHeight="1">
      <c r="B144" s="36"/>
      <c r="C144" s="192" t="s">
        <v>260</v>
      </c>
      <c r="D144" s="192" t="s">
        <v>157</v>
      </c>
      <c r="E144" s="193" t="s">
        <v>322</v>
      </c>
      <c r="F144" s="194" t="s">
        <v>323</v>
      </c>
      <c r="G144" s="195" t="s">
        <v>271</v>
      </c>
      <c r="H144" s="196">
        <v>19</v>
      </c>
      <c r="I144" s="197"/>
      <c r="J144" s="198">
        <f>ROUND(I144*H144,2)</f>
        <v>0</v>
      </c>
      <c r="K144" s="194" t="s">
        <v>161</v>
      </c>
      <c r="L144" s="41"/>
      <c r="M144" s="199" t="s">
        <v>1</v>
      </c>
      <c r="N144" s="200" t="s">
        <v>43</v>
      </c>
      <c r="O144" s="77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5" t="s">
        <v>162</v>
      </c>
      <c r="AT144" s="15" t="s">
        <v>157</v>
      </c>
      <c r="AU144" s="15" t="s">
        <v>72</v>
      </c>
      <c r="AY144" s="15" t="s">
        <v>163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5" t="s">
        <v>80</v>
      </c>
      <c r="BK144" s="203">
        <f>ROUND(I144*H144,2)</f>
        <v>0</v>
      </c>
      <c r="BL144" s="15" t="s">
        <v>162</v>
      </c>
      <c r="BM144" s="15" t="s">
        <v>850</v>
      </c>
    </row>
    <row r="145" s="1" customFormat="1">
      <c r="B145" s="36"/>
      <c r="C145" s="37"/>
      <c r="D145" s="204" t="s">
        <v>165</v>
      </c>
      <c r="E145" s="37"/>
      <c r="F145" s="205" t="s">
        <v>325</v>
      </c>
      <c r="G145" s="37"/>
      <c r="H145" s="37"/>
      <c r="I145" s="141"/>
      <c r="J145" s="37"/>
      <c r="K145" s="37"/>
      <c r="L145" s="41"/>
      <c r="M145" s="206"/>
      <c r="N145" s="77"/>
      <c r="O145" s="77"/>
      <c r="P145" s="77"/>
      <c r="Q145" s="77"/>
      <c r="R145" s="77"/>
      <c r="S145" s="77"/>
      <c r="T145" s="78"/>
      <c r="AT145" s="15" t="s">
        <v>165</v>
      </c>
      <c r="AU145" s="15" t="s">
        <v>72</v>
      </c>
    </row>
    <row r="146" s="11" customFormat="1">
      <c r="B146" s="219"/>
      <c r="C146" s="220"/>
      <c r="D146" s="204" t="s">
        <v>169</v>
      </c>
      <c r="E146" s="221" t="s">
        <v>1</v>
      </c>
      <c r="F146" s="222" t="s">
        <v>651</v>
      </c>
      <c r="G146" s="220"/>
      <c r="H146" s="221" t="s">
        <v>1</v>
      </c>
      <c r="I146" s="223"/>
      <c r="J146" s="220"/>
      <c r="K146" s="220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169</v>
      </c>
      <c r="AU146" s="228" t="s">
        <v>72</v>
      </c>
      <c r="AV146" s="11" t="s">
        <v>80</v>
      </c>
      <c r="AW146" s="11" t="s">
        <v>34</v>
      </c>
      <c r="AX146" s="11" t="s">
        <v>72</v>
      </c>
      <c r="AY146" s="228" t="s">
        <v>163</v>
      </c>
    </row>
    <row r="147" s="10" customFormat="1">
      <c r="B147" s="208"/>
      <c r="C147" s="209"/>
      <c r="D147" s="204" t="s">
        <v>169</v>
      </c>
      <c r="E147" s="210" t="s">
        <v>1</v>
      </c>
      <c r="F147" s="211" t="s">
        <v>268</v>
      </c>
      <c r="G147" s="209"/>
      <c r="H147" s="212">
        <v>19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169</v>
      </c>
      <c r="AU147" s="218" t="s">
        <v>72</v>
      </c>
      <c r="AV147" s="10" t="s">
        <v>82</v>
      </c>
      <c r="AW147" s="10" t="s">
        <v>34</v>
      </c>
      <c r="AX147" s="10" t="s">
        <v>80</v>
      </c>
      <c r="AY147" s="218" t="s">
        <v>163</v>
      </c>
    </row>
    <row r="148" s="1" customFormat="1" ht="22.5" customHeight="1">
      <c r="B148" s="36"/>
      <c r="C148" s="192" t="s">
        <v>268</v>
      </c>
      <c r="D148" s="192" t="s">
        <v>157</v>
      </c>
      <c r="E148" s="193" t="s">
        <v>299</v>
      </c>
      <c r="F148" s="194" t="s">
        <v>300</v>
      </c>
      <c r="G148" s="195" t="s">
        <v>271</v>
      </c>
      <c r="H148" s="196">
        <v>0.113</v>
      </c>
      <c r="I148" s="197"/>
      <c r="J148" s="198">
        <f>ROUND(I148*H148,2)</f>
        <v>0</v>
      </c>
      <c r="K148" s="194" t="s">
        <v>161</v>
      </c>
      <c r="L148" s="41"/>
      <c r="M148" s="199" t="s">
        <v>1</v>
      </c>
      <c r="N148" s="200" t="s">
        <v>43</v>
      </c>
      <c r="O148" s="77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5" t="s">
        <v>162</v>
      </c>
      <c r="AT148" s="15" t="s">
        <v>157</v>
      </c>
      <c r="AU148" s="15" t="s">
        <v>72</v>
      </c>
      <c r="AY148" s="15" t="s">
        <v>163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5" t="s">
        <v>80</v>
      </c>
      <c r="BK148" s="203">
        <f>ROUND(I148*H148,2)</f>
        <v>0</v>
      </c>
      <c r="BL148" s="15" t="s">
        <v>162</v>
      </c>
      <c r="BM148" s="15" t="s">
        <v>851</v>
      </c>
    </row>
    <row r="149" s="1" customFormat="1">
      <c r="B149" s="36"/>
      <c r="C149" s="37"/>
      <c r="D149" s="204" t="s">
        <v>165</v>
      </c>
      <c r="E149" s="37"/>
      <c r="F149" s="205" t="s">
        <v>302</v>
      </c>
      <c r="G149" s="37"/>
      <c r="H149" s="37"/>
      <c r="I149" s="141"/>
      <c r="J149" s="37"/>
      <c r="K149" s="37"/>
      <c r="L149" s="41"/>
      <c r="M149" s="206"/>
      <c r="N149" s="77"/>
      <c r="O149" s="77"/>
      <c r="P149" s="77"/>
      <c r="Q149" s="77"/>
      <c r="R149" s="77"/>
      <c r="S149" s="77"/>
      <c r="T149" s="78"/>
      <c r="AT149" s="15" t="s">
        <v>165</v>
      </c>
      <c r="AU149" s="15" t="s">
        <v>72</v>
      </c>
    </row>
    <row r="150" s="11" customFormat="1">
      <c r="B150" s="219"/>
      <c r="C150" s="220"/>
      <c r="D150" s="204" t="s">
        <v>169</v>
      </c>
      <c r="E150" s="221" t="s">
        <v>1</v>
      </c>
      <c r="F150" s="222" t="s">
        <v>576</v>
      </c>
      <c r="G150" s="220"/>
      <c r="H150" s="221" t="s">
        <v>1</v>
      </c>
      <c r="I150" s="223"/>
      <c r="J150" s="220"/>
      <c r="K150" s="220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169</v>
      </c>
      <c r="AU150" s="228" t="s">
        <v>72</v>
      </c>
      <c r="AV150" s="11" t="s">
        <v>80</v>
      </c>
      <c r="AW150" s="11" t="s">
        <v>34</v>
      </c>
      <c r="AX150" s="11" t="s">
        <v>72</v>
      </c>
      <c r="AY150" s="228" t="s">
        <v>163</v>
      </c>
    </row>
    <row r="151" s="10" customFormat="1">
      <c r="B151" s="208"/>
      <c r="C151" s="209"/>
      <c r="D151" s="204" t="s">
        <v>169</v>
      </c>
      <c r="E151" s="210" t="s">
        <v>1</v>
      </c>
      <c r="F151" s="211" t="s">
        <v>849</v>
      </c>
      <c r="G151" s="209"/>
      <c r="H151" s="212">
        <v>0.113</v>
      </c>
      <c r="I151" s="213"/>
      <c r="J151" s="209"/>
      <c r="K151" s="209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169</v>
      </c>
      <c r="AU151" s="218" t="s">
        <v>72</v>
      </c>
      <c r="AV151" s="10" t="s">
        <v>82</v>
      </c>
      <c r="AW151" s="10" t="s">
        <v>34</v>
      </c>
      <c r="AX151" s="10" t="s">
        <v>80</v>
      </c>
      <c r="AY151" s="218" t="s">
        <v>163</v>
      </c>
    </row>
    <row r="152" s="1" customFormat="1" ht="22.5" customHeight="1">
      <c r="B152" s="36"/>
      <c r="C152" s="192" t="s">
        <v>274</v>
      </c>
      <c r="D152" s="192" t="s">
        <v>157</v>
      </c>
      <c r="E152" s="193" t="s">
        <v>358</v>
      </c>
      <c r="F152" s="194" t="s">
        <v>359</v>
      </c>
      <c r="G152" s="195" t="s">
        <v>271</v>
      </c>
      <c r="H152" s="196">
        <v>0.113</v>
      </c>
      <c r="I152" s="197"/>
      <c r="J152" s="198">
        <f>ROUND(I152*H152,2)</f>
        <v>0</v>
      </c>
      <c r="K152" s="194" t="s">
        <v>161</v>
      </c>
      <c r="L152" s="41"/>
      <c r="M152" s="199" t="s">
        <v>1</v>
      </c>
      <c r="N152" s="200" t="s">
        <v>43</v>
      </c>
      <c r="O152" s="77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5" t="s">
        <v>162</v>
      </c>
      <c r="AT152" s="15" t="s">
        <v>157</v>
      </c>
      <c r="AU152" s="15" t="s">
        <v>72</v>
      </c>
      <c r="AY152" s="15" t="s">
        <v>163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5" t="s">
        <v>80</v>
      </c>
      <c r="BK152" s="203">
        <f>ROUND(I152*H152,2)</f>
        <v>0</v>
      </c>
      <c r="BL152" s="15" t="s">
        <v>162</v>
      </c>
      <c r="BM152" s="15" t="s">
        <v>852</v>
      </c>
    </row>
    <row r="153" s="1" customFormat="1">
      <c r="B153" s="36"/>
      <c r="C153" s="37"/>
      <c r="D153" s="204" t="s">
        <v>165</v>
      </c>
      <c r="E153" s="37"/>
      <c r="F153" s="205" t="s">
        <v>361</v>
      </c>
      <c r="G153" s="37"/>
      <c r="H153" s="37"/>
      <c r="I153" s="141"/>
      <c r="J153" s="37"/>
      <c r="K153" s="37"/>
      <c r="L153" s="41"/>
      <c r="M153" s="206"/>
      <c r="N153" s="77"/>
      <c r="O153" s="77"/>
      <c r="P153" s="77"/>
      <c r="Q153" s="77"/>
      <c r="R153" s="77"/>
      <c r="S153" s="77"/>
      <c r="T153" s="78"/>
      <c r="AT153" s="15" t="s">
        <v>165</v>
      </c>
      <c r="AU153" s="15" t="s">
        <v>72</v>
      </c>
    </row>
    <row r="154" s="11" customFormat="1">
      <c r="B154" s="219"/>
      <c r="C154" s="220"/>
      <c r="D154" s="204" t="s">
        <v>169</v>
      </c>
      <c r="E154" s="221" t="s">
        <v>1</v>
      </c>
      <c r="F154" s="222" t="s">
        <v>576</v>
      </c>
      <c r="G154" s="220"/>
      <c r="H154" s="221" t="s">
        <v>1</v>
      </c>
      <c r="I154" s="223"/>
      <c r="J154" s="220"/>
      <c r="K154" s="220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169</v>
      </c>
      <c r="AU154" s="228" t="s">
        <v>72</v>
      </c>
      <c r="AV154" s="11" t="s">
        <v>80</v>
      </c>
      <c r="AW154" s="11" t="s">
        <v>34</v>
      </c>
      <c r="AX154" s="11" t="s">
        <v>72</v>
      </c>
      <c r="AY154" s="228" t="s">
        <v>163</v>
      </c>
    </row>
    <row r="155" s="10" customFormat="1">
      <c r="B155" s="208"/>
      <c r="C155" s="209"/>
      <c r="D155" s="204" t="s">
        <v>169</v>
      </c>
      <c r="E155" s="210" t="s">
        <v>1</v>
      </c>
      <c r="F155" s="211" t="s">
        <v>849</v>
      </c>
      <c r="G155" s="209"/>
      <c r="H155" s="212">
        <v>0.113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169</v>
      </c>
      <c r="AU155" s="218" t="s">
        <v>72</v>
      </c>
      <c r="AV155" s="10" t="s">
        <v>82</v>
      </c>
      <c r="AW155" s="10" t="s">
        <v>34</v>
      </c>
      <c r="AX155" s="10" t="s">
        <v>80</v>
      </c>
      <c r="AY155" s="218" t="s">
        <v>163</v>
      </c>
    </row>
    <row r="156" s="1" customFormat="1" ht="22.5" customHeight="1">
      <c r="B156" s="36"/>
      <c r="C156" s="192" t="s">
        <v>7</v>
      </c>
      <c r="D156" s="192" t="s">
        <v>157</v>
      </c>
      <c r="E156" s="193" t="s">
        <v>330</v>
      </c>
      <c r="F156" s="194" t="s">
        <v>331</v>
      </c>
      <c r="G156" s="195" t="s">
        <v>271</v>
      </c>
      <c r="H156" s="196">
        <v>38.014000000000003</v>
      </c>
      <c r="I156" s="197"/>
      <c r="J156" s="198">
        <f>ROUND(I156*H156,2)</f>
        <v>0</v>
      </c>
      <c r="K156" s="194" t="s">
        <v>161</v>
      </c>
      <c r="L156" s="41"/>
      <c r="M156" s="199" t="s">
        <v>1</v>
      </c>
      <c r="N156" s="200" t="s">
        <v>43</v>
      </c>
      <c r="O156" s="77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5" t="s">
        <v>162</v>
      </c>
      <c r="AT156" s="15" t="s">
        <v>157</v>
      </c>
      <c r="AU156" s="15" t="s">
        <v>72</v>
      </c>
      <c r="AY156" s="15" t="s">
        <v>163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5" t="s">
        <v>80</v>
      </c>
      <c r="BK156" s="203">
        <f>ROUND(I156*H156,2)</f>
        <v>0</v>
      </c>
      <c r="BL156" s="15" t="s">
        <v>162</v>
      </c>
      <c r="BM156" s="15" t="s">
        <v>853</v>
      </c>
    </row>
    <row r="157" s="1" customFormat="1">
      <c r="B157" s="36"/>
      <c r="C157" s="37"/>
      <c r="D157" s="204" t="s">
        <v>165</v>
      </c>
      <c r="E157" s="37"/>
      <c r="F157" s="205" t="s">
        <v>333</v>
      </c>
      <c r="G157" s="37"/>
      <c r="H157" s="37"/>
      <c r="I157" s="141"/>
      <c r="J157" s="37"/>
      <c r="K157" s="37"/>
      <c r="L157" s="41"/>
      <c r="M157" s="206"/>
      <c r="N157" s="77"/>
      <c r="O157" s="77"/>
      <c r="P157" s="77"/>
      <c r="Q157" s="77"/>
      <c r="R157" s="77"/>
      <c r="S157" s="77"/>
      <c r="T157" s="78"/>
      <c r="AT157" s="15" t="s">
        <v>165</v>
      </c>
      <c r="AU157" s="15" t="s">
        <v>72</v>
      </c>
    </row>
    <row r="158" s="11" customFormat="1">
      <c r="B158" s="219"/>
      <c r="C158" s="220"/>
      <c r="D158" s="204" t="s">
        <v>169</v>
      </c>
      <c r="E158" s="221" t="s">
        <v>1</v>
      </c>
      <c r="F158" s="222" t="s">
        <v>334</v>
      </c>
      <c r="G158" s="220"/>
      <c r="H158" s="221" t="s">
        <v>1</v>
      </c>
      <c r="I158" s="223"/>
      <c r="J158" s="220"/>
      <c r="K158" s="220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169</v>
      </c>
      <c r="AU158" s="228" t="s">
        <v>72</v>
      </c>
      <c r="AV158" s="11" t="s">
        <v>80</v>
      </c>
      <c r="AW158" s="11" t="s">
        <v>34</v>
      </c>
      <c r="AX158" s="11" t="s">
        <v>72</v>
      </c>
      <c r="AY158" s="228" t="s">
        <v>163</v>
      </c>
    </row>
    <row r="159" s="10" customFormat="1">
      <c r="B159" s="208"/>
      <c r="C159" s="209"/>
      <c r="D159" s="204" t="s">
        <v>169</v>
      </c>
      <c r="E159" s="210" t="s">
        <v>1</v>
      </c>
      <c r="F159" s="211" t="s">
        <v>854</v>
      </c>
      <c r="G159" s="209"/>
      <c r="H159" s="212">
        <v>38.014000000000003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169</v>
      </c>
      <c r="AU159" s="218" t="s">
        <v>72</v>
      </c>
      <c r="AV159" s="10" t="s">
        <v>82</v>
      </c>
      <c r="AW159" s="10" t="s">
        <v>34</v>
      </c>
      <c r="AX159" s="10" t="s">
        <v>80</v>
      </c>
      <c r="AY159" s="218" t="s">
        <v>163</v>
      </c>
    </row>
    <row r="160" s="1" customFormat="1" ht="22.5" customHeight="1">
      <c r="B160" s="36"/>
      <c r="C160" s="192" t="s">
        <v>285</v>
      </c>
      <c r="D160" s="192" t="s">
        <v>157</v>
      </c>
      <c r="E160" s="193" t="s">
        <v>337</v>
      </c>
      <c r="F160" s="194" t="s">
        <v>338</v>
      </c>
      <c r="G160" s="195" t="s">
        <v>271</v>
      </c>
      <c r="H160" s="196">
        <v>19.007000000000001</v>
      </c>
      <c r="I160" s="197"/>
      <c r="J160" s="198">
        <f>ROUND(I160*H160,2)</f>
        <v>0</v>
      </c>
      <c r="K160" s="194" t="s">
        <v>161</v>
      </c>
      <c r="L160" s="41"/>
      <c r="M160" s="199" t="s">
        <v>1</v>
      </c>
      <c r="N160" s="200" t="s">
        <v>43</v>
      </c>
      <c r="O160" s="77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5" t="s">
        <v>162</v>
      </c>
      <c r="AT160" s="15" t="s">
        <v>157</v>
      </c>
      <c r="AU160" s="15" t="s">
        <v>72</v>
      </c>
      <c r="AY160" s="15" t="s">
        <v>163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5" t="s">
        <v>80</v>
      </c>
      <c r="BK160" s="203">
        <f>ROUND(I160*H160,2)</f>
        <v>0</v>
      </c>
      <c r="BL160" s="15" t="s">
        <v>162</v>
      </c>
      <c r="BM160" s="15" t="s">
        <v>855</v>
      </c>
    </row>
    <row r="161" s="1" customFormat="1">
      <c r="B161" s="36"/>
      <c r="C161" s="37"/>
      <c r="D161" s="204" t="s">
        <v>165</v>
      </c>
      <c r="E161" s="37"/>
      <c r="F161" s="205" t="s">
        <v>340</v>
      </c>
      <c r="G161" s="37"/>
      <c r="H161" s="37"/>
      <c r="I161" s="141"/>
      <c r="J161" s="37"/>
      <c r="K161" s="37"/>
      <c r="L161" s="41"/>
      <c r="M161" s="206"/>
      <c r="N161" s="77"/>
      <c r="O161" s="77"/>
      <c r="P161" s="77"/>
      <c r="Q161" s="77"/>
      <c r="R161" s="77"/>
      <c r="S161" s="77"/>
      <c r="T161" s="78"/>
      <c r="AT161" s="15" t="s">
        <v>165</v>
      </c>
      <c r="AU161" s="15" t="s">
        <v>72</v>
      </c>
    </row>
    <row r="162" s="11" customFormat="1">
      <c r="B162" s="219"/>
      <c r="C162" s="220"/>
      <c r="D162" s="204" t="s">
        <v>169</v>
      </c>
      <c r="E162" s="221" t="s">
        <v>1</v>
      </c>
      <c r="F162" s="222" t="s">
        <v>736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169</v>
      </c>
      <c r="AU162" s="228" t="s">
        <v>72</v>
      </c>
      <c r="AV162" s="11" t="s">
        <v>80</v>
      </c>
      <c r="AW162" s="11" t="s">
        <v>34</v>
      </c>
      <c r="AX162" s="11" t="s">
        <v>72</v>
      </c>
      <c r="AY162" s="228" t="s">
        <v>163</v>
      </c>
    </row>
    <row r="163" s="10" customFormat="1">
      <c r="B163" s="208"/>
      <c r="C163" s="209"/>
      <c r="D163" s="204" t="s">
        <v>169</v>
      </c>
      <c r="E163" s="210" t="s">
        <v>1</v>
      </c>
      <c r="F163" s="211" t="s">
        <v>856</v>
      </c>
      <c r="G163" s="209"/>
      <c r="H163" s="212">
        <v>19.007000000000001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169</v>
      </c>
      <c r="AU163" s="218" t="s">
        <v>72</v>
      </c>
      <c r="AV163" s="10" t="s">
        <v>82</v>
      </c>
      <c r="AW163" s="10" t="s">
        <v>34</v>
      </c>
      <c r="AX163" s="10" t="s">
        <v>80</v>
      </c>
      <c r="AY163" s="218" t="s">
        <v>163</v>
      </c>
    </row>
    <row r="164" s="1" customFormat="1" ht="22.5" customHeight="1">
      <c r="B164" s="36"/>
      <c r="C164" s="192" t="s">
        <v>291</v>
      </c>
      <c r="D164" s="192" t="s">
        <v>157</v>
      </c>
      <c r="E164" s="193" t="s">
        <v>344</v>
      </c>
      <c r="F164" s="194" t="s">
        <v>345</v>
      </c>
      <c r="G164" s="195" t="s">
        <v>271</v>
      </c>
      <c r="H164" s="196">
        <v>0.113</v>
      </c>
      <c r="I164" s="197"/>
      <c r="J164" s="198">
        <f>ROUND(I164*H164,2)</f>
        <v>0</v>
      </c>
      <c r="K164" s="194" t="s">
        <v>161</v>
      </c>
      <c r="L164" s="41"/>
      <c r="M164" s="199" t="s">
        <v>1</v>
      </c>
      <c r="N164" s="200" t="s">
        <v>43</v>
      </c>
      <c r="O164" s="77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5" t="s">
        <v>162</v>
      </c>
      <c r="AT164" s="15" t="s">
        <v>157</v>
      </c>
      <c r="AU164" s="15" t="s">
        <v>72</v>
      </c>
      <c r="AY164" s="15" t="s">
        <v>163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5" t="s">
        <v>80</v>
      </c>
      <c r="BK164" s="203">
        <f>ROUND(I164*H164,2)</f>
        <v>0</v>
      </c>
      <c r="BL164" s="15" t="s">
        <v>162</v>
      </c>
      <c r="BM164" s="15" t="s">
        <v>857</v>
      </c>
    </row>
    <row r="165" s="1" customFormat="1">
      <c r="B165" s="36"/>
      <c r="C165" s="37"/>
      <c r="D165" s="204" t="s">
        <v>165</v>
      </c>
      <c r="E165" s="37"/>
      <c r="F165" s="205" t="s">
        <v>347</v>
      </c>
      <c r="G165" s="37"/>
      <c r="H165" s="37"/>
      <c r="I165" s="141"/>
      <c r="J165" s="37"/>
      <c r="K165" s="37"/>
      <c r="L165" s="41"/>
      <c r="M165" s="206"/>
      <c r="N165" s="77"/>
      <c r="O165" s="77"/>
      <c r="P165" s="77"/>
      <c r="Q165" s="77"/>
      <c r="R165" s="77"/>
      <c r="S165" s="77"/>
      <c r="T165" s="78"/>
      <c r="AT165" s="15" t="s">
        <v>165</v>
      </c>
      <c r="AU165" s="15" t="s">
        <v>72</v>
      </c>
    </row>
    <row r="166" s="11" customFormat="1">
      <c r="B166" s="219"/>
      <c r="C166" s="220"/>
      <c r="D166" s="204" t="s">
        <v>169</v>
      </c>
      <c r="E166" s="221" t="s">
        <v>1</v>
      </c>
      <c r="F166" s="222" t="s">
        <v>663</v>
      </c>
      <c r="G166" s="220"/>
      <c r="H166" s="221" t="s">
        <v>1</v>
      </c>
      <c r="I166" s="223"/>
      <c r="J166" s="220"/>
      <c r="K166" s="220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169</v>
      </c>
      <c r="AU166" s="228" t="s">
        <v>72</v>
      </c>
      <c r="AV166" s="11" t="s">
        <v>80</v>
      </c>
      <c r="AW166" s="11" t="s">
        <v>34</v>
      </c>
      <c r="AX166" s="11" t="s">
        <v>72</v>
      </c>
      <c r="AY166" s="228" t="s">
        <v>163</v>
      </c>
    </row>
    <row r="167" s="10" customFormat="1">
      <c r="B167" s="208"/>
      <c r="C167" s="209"/>
      <c r="D167" s="204" t="s">
        <v>169</v>
      </c>
      <c r="E167" s="210" t="s">
        <v>1</v>
      </c>
      <c r="F167" s="211" t="s">
        <v>849</v>
      </c>
      <c r="G167" s="209"/>
      <c r="H167" s="212">
        <v>0.113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169</v>
      </c>
      <c r="AU167" s="218" t="s">
        <v>72</v>
      </c>
      <c r="AV167" s="10" t="s">
        <v>82</v>
      </c>
      <c r="AW167" s="10" t="s">
        <v>34</v>
      </c>
      <c r="AX167" s="10" t="s">
        <v>80</v>
      </c>
      <c r="AY167" s="218" t="s">
        <v>163</v>
      </c>
    </row>
    <row r="168" s="1" customFormat="1" ht="22.5" customHeight="1">
      <c r="B168" s="36"/>
      <c r="C168" s="192" t="s">
        <v>298</v>
      </c>
      <c r="D168" s="192" t="s">
        <v>157</v>
      </c>
      <c r="E168" s="193" t="s">
        <v>684</v>
      </c>
      <c r="F168" s="194" t="s">
        <v>685</v>
      </c>
      <c r="G168" s="195" t="s">
        <v>173</v>
      </c>
      <c r="H168" s="196">
        <v>1</v>
      </c>
      <c r="I168" s="197"/>
      <c r="J168" s="198">
        <f>ROUND(I168*H168,2)</f>
        <v>0</v>
      </c>
      <c r="K168" s="194" t="s">
        <v>161</v>
      </c>
      <c r="L168" s="41"/>
      <c r="M168" s="199" t="s">
        <v>1</v>
      </c>
      <c r="N168" s="200" t="s">
        <v>43</v>
      </c>
      <c r="O168" s="77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5" t="s">
        <v>162</v>
      </c>
      <c r="AT168" s="15" t="s">
        <v>157</v>
      </c>
      <c r="AU168" s="15" t="s">
        <v>72</v>
      </c>
      <c r="AY168" s="15" t="s">
        <v>163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5" t="s">
        <v>80</v>
      </c>
      <c r="BK168" s="203">
        <f>ROUND(I168*H168,2)</f>
        <v>0</v>
      </c>
      <c r="BL168" s="15" t="s">
        <v>162</v>
      </c>
      <c r="BM168" s="15" t="s">
        <v>858</v>
      </c>
    </row>
    <row r="169" s="1" customFormat="1">
      <c r="B169" s="36"/>
      <c r="C169" s="37"/>
      <c r="D169" s="204" t="s">
        <v>165</v>
      </c>
      <c r="E169" s="37"/>
      <c r="F169" s="205" t="s">
        <v>685</v>
      </c>
      <c r="G169" s="37"/>
      <c r="H169" s="37"/>
      <c r="I169" s="141"/>
      <c r="J169" s="37"/>
      <c r="K169" s="37"/>
      <c r="L169" s="41"/>
      <c r="M169" s="206"/>
      <c r="N169" s="77"/>
      <c r="O169" s="77"/>
      <c r="P169" s="77"/>
      <c r="Q169" s="77"/>
      <c r="R169" s="77"/>
      <c r="S169" s="77"/>
      <c r="T169" s="78"/>
      <c r="AT169" s="15" t="s">
        <v>165</v>
      </c>
      <c r="AU169" s="15" t="s">
        <v>72</v>
      </c>
    </row>
    <row r="170" s="11" customFormat="1">
      <c r="B170" s="219"/>
      <c r="C170" s="220"/>
      <c r="D170" s="204" t="s">
        <v>169</v>
      </c>
      <c r="E170" s="221" t="s">
        <v>1</v>
      </c>
      <c r="F170" s="222" t="s">
        <v>859</v>
      </c>
      <c r="G170" s="220"/>
      <c r="H170" s="221" t="s">
        <v>1</v>
      </c>
      <c r="I170" s="223"/>
      <c r="J170" s="220"/>
      <c r="K170" s="220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169</v>
      </c>
      <c r="AU170" s="228" t="s">
        <v>72</v>
      </c>
      <c r="AV170" s="11" t="s">
        <v>80</v>
      </c>
      <c r="AW170" s="11" t="s">
        <v>34</v>
      </c>
      <c r="AX170" s="11" t="s">
        <v>72</v>
      </c>
      <c r="AY170" s="228" t="s">
        <v>163</v>
      </c>
    </row>
    <row r="171" s="10" customFormat="1">
      <c r="B171" s="208"/>
      <c r="C171" s="209"/>
      <c r="D171" s="204" t="s">
        <v>169</v>
      </c>
      <c r="E171" s="210" t="s">
        <v>1</v>
      </c>
      <c r="F171" s="211" t="s">
        <v>80</v>
      </c>
      <c r="G171" s="209"/>
      <c r="H171" s="212">
        <v>1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169</v>
      </c>
      <c r="AU171" s="218" t="s">
        <v>72</v>
      </c>
      <c r="AV171" s="10" t="s">
        <v>82</v>
      </c>
      <c r="AW171" s="10" t="s">
        <v>34</v>
      </c>
      <c r="AX171" s="10" t="s">
        <v>80</v>
      </c>
      <c r="AY171" s="218" t="s">
        <v>163</v>
      </c>
    </row>
    <row r="172" s="1" customFormat="1" ht="22.5" customHeight="1">
      <c r="B172" s="36"/>
      <c r="C172" s="192" t="s">
        <v>305</v>
      </c>
      <c r="D172" s="192" t="s">
        <v>157</v>
      </c>
      <c r="E172" s="193" t="s">
        <v>688</v>
      </c>
      <c r="F172" s="194" t="s">
        <v>689</v>
      </c>
      <c r="G172" s="195" t="s">
        <v>173</v>
      </c>
      <c r="H172" s="196">
        <v>1</v>
      </c>
      <c r="I172" s="197"/>
      <c r="J172" s="198">
        <f>ROUND(I172*H172,2)</f>
        <v>0</v>
      </c>
      <c r="K172" s="194" t="s">
        <v>161</v>
      </c>
      <c r="L172" s="41"/>
      <c r="M172" s="199" t="s">
        <v>1</v>
      </c>
      <c r="N172" s="200" t="s">
        <v>43</v>
      </c>
      <c r="O172" s="77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5" t="s">
        <v>162</v>
      </c>
      <c r="AT172" s="15" t="s">
        <v>157</v>
      </c>
      <c r="AU172" s="15" t="s">
        <v>72</v>
      </c>
      <c r="AY172" s="15" t="s">
        <v>163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5" t="s">
        <v>80</v>
      </c>
      <c r="BK172" s="203">
        <f>ROUND(I172*H172,2)</f>
        <v>0</v>
      </c>
      <c r="BL172" s="15" t="s">
        <v>162</v>
      </c>
      <c r="BM172" s="15" t="s">
        <v>860</v>
      </c>
    </row>
    <row r="173" s="1" customFormat="1">
      <c r="B173" s="36"/>
      <c r="C173" s="37"/>
      <c r="D173" s="204" t="s">
        <v>165</v>
      </c>
      <c r="E173" s="37"/>
      <c r="F173" s="205" t="s">
        <v>691</v>
      </c>
      <c r="G173" s="37"/>
      <c r="H173" s="37"/>
      <c r="I173" s="141"/>
      <c r="J173" s="37"/>
      <c r="K173" s="37"/>
      <c r="L173" s="41"/>
      <c r="M173" s="206"/>
      <c r="N173" s="77"/>
      <c r="O173" s="77"/>
      <c r="P173" s="77"/>
      <c r="Q173" s="77"/>
      <c r="R173" s="77"/>
      <c r="S173" s="77"/>
      <c r="T173" s="78"/>
      <c r="AT173" s="15" t="s">
        <v>165</v>
      </c>
      <c r="AU173" s="15" t="s">
        <v>72</v>
      </c>
    </row>
    <row r="174" s="11" customFormat="1">
      <c r="B174" s="219"/>
      <c r="C174" s="220"/>
      <c r="D174" s="204" t="s">
        <v>169</v>
      </c>
      <c r="E174" s="221" t="s">
        <v>1</v>
      </c>
      <c r="F174" s="222" t="s">
        <v>859</v>
      </c>
      <c r="G174" s="220"/>
      <c r="H174" s="221" t="s">
        <v>1</v>
      </c>
      <c r="I174" s="223"/>
      <c r="J174" s="220"/>
      <c r="K174" s="220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169</v>
      </c>
      <c r="AU174" s="228" t="s">
        <v>72</v>
      </c>
      <c r="AV174" s="11" t="s">
        <v>80</v>
      </c>
      <c r="AW174" s="11" t="s">
        <v>34</v>
      </c>
      <c r="AX174" s="11" t="s">
        <v>72</v>
      </c>
      <c r="AY174" s="228" t="s">
        <v>163</v>
      </c>
    </row>
    <row r="175" s="10" customFormat="1">
      <c r="B175" s="208"/>
      <c r="C175" s="209"/>
      <c r="D175" s="204" t="s">
        <v>169</v>
      </c>
      <c r="E175" s="210" t="s">
        <v>1</v>
      </c>
      <c r="F175" s="211" t="s">
        <v>80</v>
      </c>
      <c r="G175" s="209"/>
      <c r="H175" s="212">
        <v>1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169</v>
      </c>
      <c r="AU175" s="218" t="s">
        <v>72</v>
      </c>
      <c r="AV175" s="10" t="s">
        <v>82</v>
      </c>
      <c r="AW175" s="10" t="s">
        <v>34</v>
      </c>
      <c r="AX175" s="10" t="s">
        <v>80</v>
      </c>
      <c r="AY175" s="218" t="s">
        <v>163</v>
      </c>
    </row>
    <row r="176" s="1" customFormat="1" ht="22.5" customHeight="1">
      <c r="B176" s="36"/>
      <c r="C176" s="192" t="s">
        <v>312</v>
      </c>
      <c r="D176" s="192" t="s">
        <v>157</v>
      </c>
      <c r="E176" s="193" t="s">
        <v>861</v>
      </c>
      <c r="F176" s="194" t="s">
        <v>862</v>
      </c>
      <c r="G176" s="195" t="s">
        <v>173</v>
      </c>
      <c r="H176" s="196">
        <v>140</v>
      </c>
      <c r="I176" s="197"/>
      <c r="J176" s="198">
        <f>ROUND(I176*H176,2)</f>
        <v>0</v>
      </c>
      <c r="K176" s="194" t="s">
        <v>161</v>
      </c>
      <c r="L176" s="41"/>
      <c r="M176" s="199" t="s">
        <v>1</v>
      </c>
      <c r="N176" s="200" t="s">
        <v>43</v>
      </c>
      <c r="O176" s="77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5" t="s">
        <v>378</v>
      </c>
      <c r="AT176" s="15" t="s">
        <v>157</v>
      </c>
      <c r="AU176" s="15" t="s">
        <v>72</v>
      </c>
      <c r="AY176" s="15" t="s">
        <v>163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5" t="s">
        <v>80</v>
      </c>
      <c r="BK176" s="203">
        <f>ROUND(I176*H176,2)</f>
        <v>0</v>
      </c>
      <c r="BL176" s="15" t="s">
        <v>378</v>
      </c>
      <c r="BM176" s="15" t="s">
        <v>863</v>
      </c>
    </row>
    <row r="177" s="1" customFormat="1">
      <c r="B177" s="36"/>
      <c r="C177" s="37"/>
      <c r="D177" s="204" t="s">
        <v>165</v>
      </c>
      <c r="E177" s="37"/>
      <c r="F177" s="205" t="s">
        <v>864</v>
      </c>
      <c r="G177" s="37"/>
      <c r="H177" s="37"/>
      <c r="I177" s="141"/>
      <c r="J177" s="37"/>
      <c r="K177" s="37"/>
      <c r="L177" s="41"/>
      <c r="M177" s="206"/>
      <c r="N177" s="77"/>
      <c r="O177" s="77"/>
      <c r="P177" s="77"/>
      <c r="Q177" s="77"/>
      <c r="R177" s="77"/>
      <c r="S177" s="77"/>
      <c r="T177" s="78"/>
      <c r="AT177" s="15" t="s">
        <v>165</v>
      </c>
      <c r="AU177" s="15" t="s">
        <v>72</v>
      </c>
    </row>
    <row r="178" s="10" customFormat="1">
      <c r="B178" s="208"/>
      <c r="C178" s="209"/>
      <c r="D178" s="204" t="s">
        <v>169</v>
      </c>
      <c r="E178" s="210" t="s">
        <v>1</v>
      </c>
      <c r="F178" s="211" t="s">
        <v>865</v>
      </c>
      <c r="G178" s="209"/>
      <c r="H178" s="212">
        <v>140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169</v>
      </c>
      <c r="AU178" s="218" t="s">
        <v>72</v>
      </c>
      <c r="AV178" s="10" t="s">
        <v>82</v>
      </c>
      <c r="AW178" s="10" t="s">
        <v>34</v>
      </c>
      <c r="AX178" s="10" t="s">
        <v>80</v>
      </c>
      <c r="AY178" s="218" t="s">
        <v>163</v>
      </c>
    </row>
    <row r="179" s="1" customFormat="1" ht="22.5" customHeight="1">
      <c r="B179" s="36"/>
      <c r="C179" s="192" t="s">
        <v>321</v>
      </c>
      <c r="D179" s="192" t="s">
        <v>157</v>
      </c>
      <c r="E179" s="193" t="s">
        <v>866</v>
      </c>
      <c r="F179" s="194" t="s">
        <v>867</v>
      </c>
      <c r="G179" s="195" t="s">
        <v>277</v>
      </c>
      <c r="H179" s="196">
        <v>37</v>
      </c>
      <c r="I179" s="197"/>
      <c r="J179" s="198">
        <f>ROUND(I179*H179,2)</f>
        <v>0</v>
      </c>
      <c r="K179" s="194" t="s">
        <v>161</v>
      </c>
      <c r="L179" s="41"/>
      <c r="M179" s="199" t="s">
        <v>1</v>
      </c>
      <c r="N179" s="200" t="s">
        <v>43</v>
      </c>
      <c r="O179" s="77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5" t="s">
        <v>378</v>
      </c>
      <c r="AT179" s="15" t="s">
        <v>157</v>
      </c>
      <c r="AU179" s="15" t="s">
        <v>72</v>
      </c>
      <c r="AY179" s="15" t="s">
        <v>163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5" t="s">
        <v>80</v>
      </c>
      <c r="BK179" s="203">
        <f>ROUND(I179*H179,2)</f>
        <v>0</v>
      </c>
      <c r="BL179" s="15" t="s">
        <v>378</v>
      </c>
      <c r="BM179" s="15" t="s">
        <v>868</v>
      </c>
    </row>
    <row r="180" s="1" customFormat="1">
      <c r="B180" s="36"/>
      <c r="C180" s="37"/>
      <c r="D180" s="204" t="s">
        <v>165</v>
      </c>
      <c r="E180" s="37"/>
      <c r="F180" s="205" t="s">
        <v>869</v>
      </c>
      <c r="G180" s="37"/>
      <c r="H180" s="37"/>
      <c r="I180" s="141"/>
      <c r="J180" s="37"/>
      <c r="K180" s="37"/>
      <c r="L180" s="41"/>
      <c r="M180" s="206"/>
      <c r="N180" s="77"/>
      <c r="O180" s="77"/>
      <c r="P180" s="77"/>
      <c r="Q180" s="77"/>
      <c r="R180" s="77"/>
      <c r="S180" s="77"/>
      <c r="T180" s="78"/>
      <c r="AT180" s="15" t="s">
        <v>165</v>
      </c>
      <c r="AU180" s="15" t="s">
        <v>72</v>
      </c>
    </row>
    <row r="181" s="10" customFormat="1">
      <c r="B181" s="208"/>
      <c r="C181" s="209"/>
      <c r="D181" s="204" t="s">
        <v>169</v>
      </c>
      <c r="E181" s="210" t="s">
        <v>1</v>
      </c>
      <c r="F181" s="211" t="s">
        <v>513</v>
      </c>
      <c r="G181" s="209"/>
      <c r="H181" s="212">
        <v>37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169</v>
      </c>
      <c r="AU181" s="218" t="s">
        <v>72</v>
      </c>
      <c r="AV181" s="10" t="s">
        <v>82</v>
      </c>
      <c r="AW181" s="10" t="s">
        <v>34</v>
      </c>
      <c r="AX181" s="10" t="s">
        <v>80</v>
      </c>
      <c r="AY181" s="218" t="s">
        <v>163</v>
      </c>
    </row>
    <row r="182" s="1" customFormat="1" ht="22.5" customHeight="1">
      <c r="B182" s="36"/>
      <c r="C182" s="192" t="s">
        <v>329</v>
      </c>
      <c r="D182" s="192" t="s">
        <v>157</v>
      </c>
      <c r="E182" s="193" t="s">
        <v>870</v>
      </c>
      <c r="F182" s="194" t="s">
        <v>871</v>
      </c>
      <c r="G182" s="195" t="s">
        <v>256</v>
      </c>
      <c r="H182" s="196">
        <v>0.34999999999999998</v>
      </c>
      <c r="I182" s="197"/>
      <c r="J182" s="198">
        <f>ROUND(I182*H182,2)</f>
        <v>0</v>
      </c>
      <c r="K182" s="194" t="s">
        <v>1</v>
      </c>
      <c r="L182" s="41"/>
      <c r="M182" s="199" t="s">
        <v>1</v>
      </c>
      <c r="N182" s="200" t="s">
        <v>43</v>
      </c>
      <c r="O182" s="77"/>
      <c r="P182" s="201">
        <f>O182*H182</f>
        <v>0</v>
      </c>
      <c r="Q182" s="201">
        <v>2.645</v>
      </c>
      <c r="R182" s="201">
        <f>Q182*H182</f>
        <v>0.92574999999999996</v>
      </c>
      <c r="S182" s="201">
        <v>0</v>
      </c>
      <c r="T182" s="202">
        <f>S182*H182</f>
        <v>0</v>
      </c>
      <c r="AR182" s="15" t="s">
        <v>162</v>
      </c>
      <c r="AT182" s="15" t="s">
        <v>157</v>
      </c>
      <c r="AU182" s="15" t="s">
        <v>72</v>
      </c>
      <c r="AY182" s="15" t="s">
        <v>163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5" t="s">
        <v>80</v>
      </c>
      <c r="BK182" s="203">
        <f>ROUND(I182*H182,2)</f>
        <v>0</v>
      </c>
      <c r="BL182" s="15" t="s">
        <v>162</v>
      </c>
      <c r="BM182" s="15" t="s">
        <v>872</v>
      </c>
    </row>
    <row r="183" s="1" customFormat="1">
      <c r="B183" s="36"/>
      <c r="C183" s="37"/>
      <c r="D183" s="204" t="s">
        <v>165</v>
      </c>
      <c r="E183" s="37"/>
      <c r="F183" s="205" t="s">
        <v>871</v>
      </c>
      <c r="G183" s="37"/>
      <c r="H183" s="37"/>
      <c r="I183" s="141"/>
      <c r="J183" s="37"/>
      <c r="K183" s="37"/>
      <c r="L183" s="41"/>
      <c r="M183" s="206"/>
      <c r="N183" s="77"/>
      <c r="O183" s="77"/>
      <c r="P183" s="77"/>
      <c r="Q183" s="77"/>
      <c r="R183" s="77"/>
      <c r="S183" s="77"/>
      <c r="T183" s="78"/>
      <c r="AT183" s="15" t="s">
        <v>165</v>
      </c>
      <c r="AU183" s="15" t="s">
        <v>72</v>
      </c>
    </row>
    <row r="184" s="10" customFormat="1">
      <c r="B184" s="208"/>
      <c r="C184" s="209"/>
      <c r="D184" s="204" t="s">
        <v>169</v>
      </c>
      <c r="E184" s="210" t="s">
        <v>1</v>
      </c>
      <c r="F184" s="211" t="s">
        <v>873</v>
      </c>
      <c r="G184" s="209"/>
      <c r="H184" s="212">
        <v>0.34999999999999998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169</v>
      </c>
      <c r="AU184" s="218" t="s">
        <v>72</v>
      </c>
      <c r="AV184" s="10" t="s">
        <v>82</v>
      </c>
      <c r="AW184" s="10" t="s">
        <v>34</v>
      </c>
      <c r="AX184" s="10" t="s">
        <v>72</v>
      </c>
      <c r="AY184" s="218" t="s">
        <v>163</v>
      </c>
    </row>
    <row r="185" s="12" customFormat="1">
      <c r="B185" s="239"/>
      <c r="C185" s="240"/>
      <c r="D185" s="204" t="s">
        <v>169</v>
      </c>
      <c r="E185" s="241" t="s">
        <v>1</v>
      </c>
      <c r="F185" s="242" t="s">
        <v>190</v>
      </c>
      <c r="G185" s="240"/>
      <c r="H185" s="243">
        <v>0.34999999999999998</v>
      </c>
      <c r="I185" s="244"/>
      <c r="J185" s="240"/>
      <c r="K185" s="240"/>
      <c r="L185" s="245"/>
      <c r="M185" s="267"/>
      <c r="N185" s="268"/>
      <c r="O185" s="268"/>
      <c r="P185" s="268"/>
      <c r="Q185" s="268"/>
      <c r="R185" s="268"/>
      <c r="S185" s="268"/>
      <c r="T185" s="269"/>
      <c r="AT185" s="249" t="s">
        <v>169</v>
      </c>
      <c r="AU185" s="249" t="s">
        <v>72</v>
      </c>
      <c r="AV185" s="12" t="s">
        <v>162</v>
      </c>
      <c r="AW185" s="12" t="s">
        <v>34</v>
      </c>
      <c r="AX185" s="12" t="s">
        <v>80</v>
      </c>
      <c r="AY185" s="249" t="s">
        <v>163</v>
      </c>
    </row>
    <row r="186" s="1" customFormat="1" ht="6.96" customHeight="1">
      <c r="B186" s="55"/>
      <c r="C186" s="56"/>
      <c r="D186" s="56"/>
      <c r="E186" s="56"/>
      <c r="F186" s="56"/>
      <c r="G186" s="56"/>
      <c r="H186" s="56"/>
      <c r="I186" s="165"/>
      <c r="J186" s="56"/>
      <c r="K186" s="56"/>
      <c r="L186" s="41"/>
    </row>
  </sheetData>
  <sheetProtection sheet="1" autoFilter="0" formatColumns="0" formatRows="0" objects="1" scenarios="1" spinCount="100000" saltValue="33s6ZpisCKOzJW1Jap87tcrsbWA9JnBwp/hGn4jntsjx9aL0dHHu18pGaC3Sg4xPwIXA5KenAb1li0vEiaaRXg==" hashValue="ENphIQNfin371ae3hueUjdsJ1YUAx24obx7M63WtS+PfWlqvjuETY9HvyMuFDOPtH6o4AWwUpo7FsBJxAjWRcg==" algorithmName="SHA-512" password="CC35"/>
  <autoFilter ref="C84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2019-02-13T12:14:27Z</dcterms:created>
  <dcterms:modified xsi:type="dcterms:W3CDTF">2019-02-13T12:14:39Z</dcterms:modified>
</cp:coreProperties>
</file>